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Instructions" state="visible" r:id="rId4"/>
    <sheet sheetId="2" name="Settings" state="visible" r:id="rId5"/>
    <sheet sheetId="3" name="Employees" state="visible" r:id="rId6"/>
    <sheet sheetId="4" name="Time Off Log" state="visible" r:id="rId7"/>
    <sheet sheetId="5" name="Balances" state="visible" r:id="rId8"/>
    <sheet sheetId="6" name="Calendar" state="visible" r:id="rId9"/>
    <sheet sheetId="7" name="Printable" state="visible" r:id="rId10"/>
    <sheet sheetId="8" name="Lists" state="hidden" r:id="rId11"/>
  </sheets>
  <definedNames>
    <definedName name="_xlnm.Print_Area" localSheetId="6">'Printable'!$A$1:$AG$56</definedName>
    <definedName name="_xlnm.Print_Titles" localSheetId="6">'Printable'!$4:$5</definedName>
  </definedNames>
  <calcPr calcId="171027" fullCalcOnLoad="1"/>
</workbook>
</file>

<file path=xl/sharedStrings.xml><?xml version="1.0" encoding="utf-8"?>
<sst xmlns="http://schemas.openxmlformats.org/spreadsheetml/2006/main" count="236" uniqueCount="155">
  <si>
    <t>Free PTO Tracker</t>
  </si>
  <si>
    <t>Track time off for up to 50 employees: a log of every day off, balances worked out for you, a month calendar of who's out, and a one-page printout for the wall.</t>
  </si>
  <si>
    <t>Yellow cells are for you to fill in. Everything else is worked out from them.</t>
  </si>
  <si>
    <t>Get started</t>
  </si>
  <si>
    <t>1. Settings. Type your company name and the first day of your PTO year, then choose how time off builds up (the accrual method), whether you count in hours or days, and the names of your leave types.</t>
  </si>
  <si>
    <t>2. Employees. One row per person: name, start date, how much time off they earn (the accrual rate), which leave type it builds, any carryover cap, and what they bring from last year (the opening balance).</t>
  </si>
  <si>
    <t>3. Time Off Log. One line per day off: the date, the employee, the type, the amount, and a note if you like. For a week off, add five lines. Amounts can be in quarters: 0.25, 0.5, 7.75.</t>
  </si>
  <si>
    <t>4. Balances and Calendar. Balances shows each person's opening balance, what they have accrued and used this year, and what remains. Calendar shows one month at a time, each day off marked with its leave type's first letter.</t>
  </si>
  <si>
    <t>5. Print. Pick the month on the Calendar tab, then print the Printable tab. It is already set to one landscape page, with active employees only.</t>
  </si>
  <si>
    <t>How accrual works</t>
  </si>
  <si>
    <t>Annual lump sum: the year's full amount from the first day of the year. Someone who starts during the year gets a share for the part of the year that is left: the rate, times the days from their start date to the year end, divided by the days in the year. 80 hours a year, starting July 1, gives 40.33 hours.</t>
  </si>
  <si>
    <t>Per pay period: the rate for each pay period completed since the year start, or since the start date for someone who joins during the year. 3.08 hours a pay period, 26 pay periods a year, adds up to 80.08 hours by the year end.</t>
  </si>
  <si>
    <t>Per hour worked: the rate for every hour worked. Type each person's hours worked so far this year on Employees, and update it each payday. 0.0385 hours for each hour worked, over 1,040 hours, gives 40.04 hours.</t>
  </si>
  <si>
    <t>Carryover: the opening balance is what someone brings from last year. A carryover cap limits it: an opening balance of 60 with a cap of 40 starts the year at 40, and Balances shows the 20 that was cut. Leave the cap blank for no limit.</t>
  </si>
  <si>
    <t>Remaining is the opening balance plus what has been accrued, minus what has been used. Used counts days off from the year start up to the As of date on Settings (today, unless you type a date). Days off after that show as Booked ahead.</t>
  </si>
  <si>
    <t>One unit for everything. Choose Hours or Days on Settings, and enter every rate, balance and amount in it. Hours per day is used only to show each remaining balance in the other unit too.</t>
  </si>
  <si>
    <t>One balance or several. Each person's accrual builds one leave type (Vacation, unless you choose another), and Balances counts their other types of time off by type. If all your time off comes out of one bank, choose All leave types for that person.</t>
  </si>
  <si>
    <t>Clear the sample data</t>
  </si>
  <si>
    <t>The tracker comes with six made-up employees and twenty days off, so you can see how it works. To start your own:</t>
  </si>
  <si>
    <t>1. On Employees, select A2:I51 and press Delete. To select it, type A2:I51 into the Name Box (left of the formula bar) and press Enter.</t>
  </si>
  <si>
    <t>2. On Time Off Log, select A2:E2001 and press Delete.</t>
  </si>
  <si>
    <t>3. On Settings, type your company name and set Show sample banner to No.</t>
  </si>
  <si>
    <t>The formulas live on the other tabs, so they stay as they are.</t>
  </si>
  <si>
    <t>Good to know</t>
  </si>
  <si>
    <t>Protected tabs. Settings, Balances, Calendar and Printable are protected, so a formula is not overwritten by mistake; the yellow cells stay open. There is no password: Review &gt; Unprotect Sheet.</t>
  </si>
  <si>
    <t>Calendar letters. Each leave type shows as its first letter: a capital for a whole day, a small letter for part of a day. Give each type a different first letter. Weekends are grey.</t>
  </si>
  <si>
    <t>Renaming a leave type. Rename it before you log time off with it, or change the old name on the Time Off Log too: a day off counts only under a type that is on Settings.</t>
  </si>
  <si>
    <t>Room for 50 employees and 2,000 lines of time off. Names must be unique; a middle initial tells two people with the same name apart.</t>
  </si>
  <si>
    <t>A new year. Save a copy of the file, set the new year start, put each person's remaining balance in Opening balance, and clear the Time Off Log. The cap trims what carries over.</t>
  </si>
  <si>
    <t>No macros and no scripts, only formulas, so you can see how every number is worked out.</t>
  </si>
  <si>
    <t>Outgrowing this? PTO Fox, flat price, ptofox.com</t>
  </si>
  <si>
    <t>Settings</t>
  </si>
  <si>
    <t>Fill in the yellow cells. The grey ones are worked out from them.</t>
  </si>
  <si>
    <t>Company name</t>
  </si>
  <si>
    <t>Sample Company</t>
  </si>
  <si>
    <t>Shown on the printed calendar.</t>
  </si>
  <si>
    <t>Year start</t>
  </si>
  <si>
    <t>The first day of your PTO year: January 1 for a calendar year.</t>
  </si>
  <si>
    <t>Year end</t>
  </si>
  <si>
    <t>Worked out from the year start.</t>
  </si>
  <si>
    <t>Accrual method</t>
  </si>
  <si>
    <t>Annual lump sum</t>
  </si>
  <si>
    <t>Annual lump sum, Per pay period or Per hour worked. Instructions explains each.</t>
  </si>
  <si>
    <t>Pay periods per year</t>
  </si>
  <si>
    <t>For Per pay period only: 52 weekly, 26 every two weeks, 24 twice a month, 12 monthly.</t>
  </si>
  <si>
    <t>Units</t>
  </si>
  <si>
    <t>Hours</t>
  </si>
  <si>
    <t>Hours or Days. Enter every rate, balance and amount in this unit.</t>
  </si>
  <si>
    <t>Hours per day</t>
  </si>
  <si>
    <t>Used to show each remaining balance in the other unit, and to tell a whole day from part of one.</t>
  </si>
  <si>
    <t>As of</t>
  </si>
  <si>
    <t>Balances count time off up to this date. Leave it as today, or type a date to look back.</t>
  </si>
  <si>
    <t>Balances count through</t>
  </si>
  <si>
    <t>The As of date, or the year end if that comes first.</t>
  </si>
  <si>
    <t>Show sample banner</t>
  </si>
  <si>
    <t>Yes</t>
  </si>
  <si>
    <t>Yes shows the SAMPLE DATA banner on Employees. Set it to No once the sample is cleared.</t>
  </si>
  <si>
    <t>Leave types</t>
  </si>
  <si>
    <t>Up to five. Rename them as you like: the names are labels and carry no rules. The calendar shows each one's first letter, so give each a different one.</t>
  </si>
  <si>
    <t>Leave type 1</t>
  </si>
  <si>
    <t>Vacation</t>
  </si>
  <si>
    <t>Leave type 2</t>
  </si>
  <si>
    <t>Personal</t>
  </si>
  <si>
    <t>Leave type 3</t>
  </si>
  <si>
    <t>Sick</t>
  </si>
  <si>
    <t>Leave type 4</t>
  </si>
  <si>
    <t>Other</t>
  </si>
  <si>
    <t>Leave type 5</t>
  </si>
  <si>
    <t>One bank for every type</t>
  </si>
  <si>
    <t>All leave types</t>
  </si>
  <si>
    <t>Choose this as the leave type on Employees for someone whose time off all comes out of one balance.</t>
  </si>
  <si>
    <t>Policy names (optional)</t>
  </si>
  <si>
    <t>Labels for the Policy column on Employees, to keep track of who is on which plan. They do not change any number.</t>
  </si>
  <si>
    <t>Policy 1</t>
  </si>
  <si>
    <t>Standard</t>
  </si>
  <si>
    <t>Policy 2</t>
  </si>
  <si>
    <t>Senior</t>
  </si>
  <si>
    <t>Policy 3</t>
  </si>
  <si>
    <t>Part-time</t>
  </si>
  <si>
    <t>Policy 4</t>
  </si>
  <si>
    <t>Policy 5</t>
  </si>
  <si>
    <t>Name</t>
  </si>
  <si>
    <t>Start date</t>
  </si>
  <si>
    <t>Policy</t>
  </si>
  <si>
    <t>Leave type</t>
  </si>
  <si>
    <t>Carryover cap</t>
  </si>
  <si>
    <t>Opening balance</t>
  </si>
  <si>
    <t>Hours worked YTD</t>
  </si>
  <si>
    <t>Active (Y/N)</t>
  </si>
  <si>
    <t>Maria Lopez</t>
  </si>
  <si>
    <t>Y</t>
  </si>
  <si>
    <t>James Carter</t>
  </si>
  <si>
    <t>Aisha Khan</t>
  </si>
  <si>
    <t>How to fill this in</t>
  </si>
  <si>
    <t>Tom Nguyen</t>
  </si>
  <si>
    <t>Unique. A middle initial tells two people with the same name apart.</t>
  </si>
  <si>
    <t>Dana Brooks</t>
  </si>
  <si>
    <t>Their first day. For someone who joins during the year, accrual starts there.</t>
  </si>
  <si>
    <t>Luis Ortega</t>
  </si>
  <si>
    <t>A label from Settings, or your own (optional). It does not change any number.</t>
  </si>
  <si>
    <t>Accrual rate</t>
  </si>
  <si>
    <t>Per year for Annual lump sum, per pay period for Per pay period, per hour worked for Per hour worked.</t>
  </si>
  <si>
    <t>The type the accrual builds. All leave types puts all their time off in one balance.</t>
  </si>
  <si>
    <t>The most that can come from last year. Blank means no limit.</t>
  </si>
  <si>
    <t>What they bring from last year, before the cap.</t>
  </si>
  <si>
    <t>For Per hour worked only: hours worked so far this year.</t>
  </si>
  <si>
    <t>Active</t>
  </si>
  <si>
    <t>N leaves them off the Printable page. Their history stays.</t>
  </si>
  <si>
    <t>Date</t>
  </si>
  <si>
    <t>Employee</t>
  </si>
  <si>
    <t>Type</t>
  </si>
  <si>
    <t>Note</t>
  </si>
  <si>
    <t>One line per day off</t>
  </si>
  <si>
    <t>Holiday trip</t>
  </si>
  <si>
    <t>Amounts are in the unit on Settings, in quarters: 0.25, 0.5, 7.75.</t>
  </si>
  <si>
    <t>A week off is five lines: copy a line and change the date.</t>
  </si>
  <si>
    <t>Long weekend</t>
  </si>
  <si>
    <t>Pick the employee and the type from the lists. If you paste, spell them exactly as on Employees and Settings.</t>
  </si>
  <si>
    <t>A red cell is a date or an amount the tracker cannot read.</t>
  </si>
  <si>
    <t>Afternoon off</t>
  </si>
  <si>
    <t>Spring break</t>
  </si>
  <si>
    <t>Dentist</t>
  </si>
  <si>
    <t>Appointment</t>
  </si>
  <si>
    <t>Late start</t>
  </si>
  <si>
    <t>Family visit</t>
  </si>
  <si>
    <t>Balances</t>
  </si>
  <si>
    <t>Counted through</t>
  </si>
  <si>
    <t>Unit</t>
  </si>
  <si>
    <t>Used this year, by type</t>
  </si>
  <si>
    <t>Balance for</t>
  </si>
  <si>
    <t>Accrues from</t>
  </si>
  <si>
    <t>Carried over</t>
  </si>
  <si>
    <t>Cut by cap</t>
  </si>
  <si>
    <t>Opening</t>
  </si>
  <si>
    <t>Accrued YTD</t>
  </si>
  <si>
    <t>Used YTD</t>
  </si>
  <si>
    <t>Remaining</t>
  </si>
  <si>
    <t>Booked ahead</t>
  </si>
  <si>
    <t>Remaining = Opening + Accrued YTD - Used YTD. A red Remaining is a negative balance. Instructions explains each column.</t>
  </si>
  <si>
    <t>Who's out</t>
  </si>
  <si>
    <t>Month</t>
  </si>
  <si>
    <t>October 2026</t>
  </si>
  <si>
    <t>Out today</t>
  </si>
  <si>
    <t>Pick a month from the list. The Printable tab follows it.</t>
  </si>
  <si>
    <t>Capital letter: a whole day. Small letter: part of a day. Grey: weekend.</t>
  </si>
  <si>
    <t/>
  </si>
  <si>
    <t>Days off</t>
  </si>
  <si>
    <t>Who's out (people)</t>
  </si>
  <si>
    <t>Printable follows the month picked on the Calendar tab, with active employees only. Not printed: it is outside the page.</t>
  </si>
  <si>
    <t>Starts</t>
  </si>
  <si>
    <t>Calendar month</t>
  </si>
  <si>
    <t>Log key</t>
  </si>
  <si>
    <t>Calendar letter</t>
  </si>
  <si>
    <t>Print order</t>
  </si>
  <si>
    <t>Out today, people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</si>
</sst>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mm d, yyyy"/>
    <numFmt numFmtId="165" formatCode="#,##0.00##"/>
    <numFmt numFmtId="166" formatCode="d"/>
  </numFmts>
  <fonts count="16" x14ac:knownFonts="1">
    <font>
      <color theme="1"/>
      <family val="2"/>
      <scheme val="minor"/>
      <sz val="11"/>
      <name val="Calibri"/>
    </font>
    <font>
      <b/>
      <color rgb="FF0E1F1C"/>
      <sz val="20"/>
    </font>
    <font>
      <color rgb="FF0E1F1C"/>
      <sz val="12"/>
    </font>
    <font>
      <color rgb="FF0E1F1C"/>
      <sz val="11"/>
    </font>
    <font>
      <b/>
      <color rgb="FF127A6A"/>
      <sz val="13"/>
    </font>
    <font>
      <color rgb="FF808080"/>
      <sz val="9"/>
    </font>
    <font>
      <b/>
      <color rgb="FF0E1F1C"/>
      <sz val="16"/>
    </font>
    <font>
      <color rgb="FF4E5E5A"/>
      <sz val="10"/>
    </font>
    <font>
      <b/>
    </font>
    <font>
      <b/>
      <color rgb="FFFFFFFF"/>
    </font>
    <font>
      <b/>
      <color rgb="FF0E1F1C"/>
      <sz val="12"/>
    </font>
    <font>
      <b/>
      <color rgb="FF127A6A"/>
    </font>
    <font>
      <b/>
      <sz val="10"/>
    </font>
    <font>
      <color rgb="FF4E5E5A"/>
      <sz val="9"/>
    </font>
    <font>
      <b/>
      <color rgb="FF0E1F1C"/>
      <sz val="18"/>
    </font>
    <font>
      <b/>
      <color rgb="FF0E1F1C"/>
      <sz val="13"/>
    </font>
  </fonts>
  <fills count="10">
    <fill>
      <patternFill patternType="none"/>
    </fill>
    <fill>
      <patternFill patternType="gray125"/>
    </fill>
    <fill>
      <patternFill patternType="solid">
        <fgColor rgb="FFFFF6CC"/>
        <bgColor rgb="FFFFF6CC"/>
      </patternFill>
    </fill>
    <fill>
      <patternFill patternType="solid">
        <fgColor rgb="FFF1F5F4"/>
        <bgColor rgb="FFF1F5F4"/>
      </patternFill>
    </fill>
    <fill>
      <patternFill patternType="solid">
        <fgColor rgb="FF127A6A"/>
        <bgColor rgb="FF127A6A"/>
      </patternFill>
    </fill>
    <fill>
      <patternFill patternType="solid">
        <fgColor rgb="FFBFE6DD"/>
        <bgColor rgb="FFBFE6DD"/>
      </patternFill>
    </fill>
    <fill>
      <patternFill patternType="solid">
        <fgColor rgb="FFCFE0F7"/>
        <bgColor rgb="FFCFE0F7"/>
      </patternFill>
    </fill>
    <fill>
      <patternFill patternType="solid">
        <fgColor rgb="FFFBE3B5"/>
        <bgColor rgb="FFFBE3B5"/>
      </patternFill>
    </fill>
    <fill>
      <patternFill patternType="solid">
        <fgColor rgb="FFE3D7F3"/>
        <bgColor rgb="FFE3D7F3"/>
      </patternFill>
    </fill>
    <fill>
      <patternFill patternType="solid">
        <fgColor rgb="FFF7D4DC"/>
        <bgColor rgb="FFF7D4DC"/>
      </patternFill>
    </fill>
  </fills>
  <borders count="2">
    <border>
      <left/>
      <right/>
      <top/>
      <bottom/>
      <diagonal/>
    </border>
    <border>
      <left style="thin">
        <color rgb="FFD5DEDB"/>
      </left>
      <right style="thin">
        <color rgb="FFD5DEDB"/>
      </right>
      <top style="thin">
        <color rgb="FFD5DEDB"/>
      </top>
      <bottom style="thin">
        <color rgb="FFD5DEDB"/>
      </bottom>
      <diagonal/>
    </border>
  </borders>
  <cellStyleXfs count="1">
    <xf numFmtId="0" fontId="0" fillId="0" borderId="0"/>
  </cellStyleXfs>
  <cellXfs count="40">
    <xf numFmtId="0" fontId="0" fillId="0" borderId="0" xfId="0"/>
    <xf numFmtId="0" fontId="1" fillId="0" borderId="0" xfId="0" applyFont="1"/>
    <xf numFmtId="0" fontId="2" fillId="0" borderId="0" xfId="0" applyFont="1" applyAlignment="1">
      <alignment wrapText="1"/>
    </xf>
    <xf numFmtId="0" fontId="3" fillId="0" borderId="0" xfId="0" applyFont="1" applyAlignment="1">
      <alignment vertical="top" wrapText="1"/>
    </xf>
    <xf numFmtId="0" fontId="4" fillId="0" borderId="0" xfId="0" applyFont="1"/>
    <xf numFmtId="0" fontId="5" fillId="0" borderId="0" xfId="0" applyFont="1"/>
    <xf numFmtId="0" fontId="6" fillId="0" borderId="0" xfId="0" applyFont="1"/>
    <xf numFmtId="0" fontId="7" fillId="0" borderId="0" xfId="0" applyFont="1" applyAlignment="1">
      <alignment vertical="top" wrapText="1"/>
    </xf>
    <xf numFmtId="0" fontId="8" fillId="0" borderId="0" xfId="0" applyFont="1"/>
    <xf numFmtId="0" fontId="0" fillId="2" borderId="1" xfId="0" applyFill="1" applyBorder="1" applyProtection="1">
      <protection locked="0"/>
    </xf>
    <xf numFmtId="164" fontId="0" fillId="2" borderId="1" xfId="0" applyNumberFormat="1" applyFill="1" applyBorder="1" applyProtection="1">
      <protection locked="0"/>
    </xf>
    <xf numFmtId="164" fontId="0" fillId="3" borderId="1" xfId="0" applyNumberFormat="1" applyFill="1" applyBorder="1"/>
    <xf numFmtId="0" fontId="0" fillId="3" borderId="1" xfId="0" applyFill="1" applyBorder="1"/>
    <xf numFmtId="0" fontId="9" fillId="4" borderId="1" xfId="0" applyFont="1" applyFill="1" applyBorder="1" applyAlignment="1">
      <alignment vertical="center" wrapText="1"/>
    </xf>
    <xf numFmtId="0" fontId="10" fillId="0" borderId="0" xfId="0" applyFont="1" applyAlignment="1">
      <alignment horizontal="center" vertical="center" wrapText="1"/>
    </xf>
    <xf numFmtId="165" fontId="0" fillId="2" borderId="1" xfId="0" applyNumberFormat="1" applyFill="1" applyBorder="1" applyProtection="1">
      <protection locked="0"/>
    </xf>
    <xf numFmtId="0" fontId="0" fillId="2" borderId="1" xfId="0" applyFill="1" applyBorder="1" applyAlignment="1" applyProtection="1">
      <alignment horizontal="center"/>
      <protection locked="0"/>
    </xf>
    <xf numFmtId="0" fontId="11" fillId="0" borderId="0" xfId="0" applyFont="1"/>
    <xf numFmtId="0" fontId="12" fillId="0" borderId="0" xfId="0" applyFont="1"/>
    <xf numFmtId="4" fontId="0" fillId="2" borderId="1" xfId="0" applyNumberFormat="1" applyFill="1" applyBorder="1" applyProtection="1">
      <protection locked="0"/>
    </xf>
    <xf numFmtId="164" fontId="0" fillId="0" borderId="0" xfId="0" applyNumberFormat="1"/>
    <xf numFmtId="0" fontId="11" fillId="0" borderId="0" xfId="0" applyFont="1" applyAlignment="1">
      <alignment horizontal="center"/>
    </xf>
    <xf numFmtId="0" fontId="0" fillId="0" borderId="1" xfId="0" applyBorder="1"/>
    <xf numFmtId="0" fontId="0" fillId="0" borderId="1" xfId="0" applyBorder="1" applyAlignment="1">
      <alignment horizontal="center"/>
    </xf>
    <xf numFmtId="164" fontId="0" fillId="0" borderId="1" xfId="0" applyNumberFormat="1" applyBorder="1"/>
    <xf numFmtId="4" fontId="0" fillId="0" borderId="1" xfId="0" applyNumberFormat="1" applyBorder="1"/>
    <xf numFmtId="4" fontId="8" fillId="0" borderId="1" xfId="0" applyNumberFormat="1" applyFont="1" applyBorder="1"/>
    <xf numFmtId="0" fontId="8" fillId="2" borderId="1" xfId="0" applyFont="1" applyFill="1" applyBorder="1" applyProtection="1">
      <protection locked="0"/>
    </xf>
    <xf numFmtId="0" fontId="8" fillId="0" borderId="0" xfId="0" applyFont="1" applyAlignment="1">
      <alignment horizontal="right"/>
    </xf>
    <xf numFmtId="0" fontId="12" fillId="5" borderId="0" xfId="0" applyFont="1" applyFill="1" applyAlignment="1">
      <alignment horizontal="center"/>
    </xf>
    <xf numFmtId="0" fontId="12" fillId="6" borderId="0" xfId="0" applyFont="1" applyFill="1" applyAlignment="1">
      <alignment horizontal="center"/>
    </xf>
    <xf numFmtId="0" fontId="12" fillId="7" borderId="0" xfId="0" applyFont="1" applyFill="1" applyAlignment="1">
      <alignment horizontal="center"/>
    </xf>
    <xf numFmtId="0" fontId="12" fillId="8" borderId="0" xfId="0" applyFont="1" applyFill="1" applyAlignment="1">
      <alignment horizontal="center"/>
    </xf>
    <xf numFmtId="0" fontId="12" fillId="9" borderId="0" xfId="0" applyFont="1" applyFill="1" applyAlignment="1">
      <alignment horizontal="center"/>
    </xf>
    <xf numFmtId="0" fontId="13" fillId="0" borderId="1" xfId="0" applyFont="1" applyBorder="1" applyAlignment="1">
      <alignment horizontal="center"/>
    </xf>
    <xf numFmtId="166" fontId="8" fillId="0" borderId="1" xfId="0" applyNumberFormat="1" applyFont="1" applyBorder="1" applyAlignment="1">
      <alignment horizontal="center"/>
    </xf>
    <xf numFmtId="0" fontId="12" fillId="0" borderId="1" xfId="0" applyFont="1" applyBorder="1" applyAlignment="1">
      <alignment horizontal="center"/>
    </xf>
    <xf numFmtId="0" fontId="8" fillId="0" borderId="1" xfId="0" applyFont="1" applyBorder="1"/>
    <xf numFmtId="0" fontId="14" fillId="0" borderId="0" xfId="0" applyFont="1"/>
    <xf numFmtId="0" fontId="15" fillId="0" borderId="0" xfId="0" applyFont="1"/>
  </cellXfs>
  <cellStyles count="1">
    <cellStyle name="Normal" xfId="0" builtinId="0"/>
  </cellStyles>
  <dxfs count="23">
    <dxf>
      <fill>
        <patternFill patternType="solid">
          <fgColor rgb="FFFBD38D"/>
          <bgColor rgb="FFFBD38D"/>
        </patternFill>
      </fill>
    </dxf>
    <dxf>
      <font>
        <i/>
        <color rgb="FF808080"/>
      </font>
    </dxf>
    <dxf>
      <font>
        <color rgb="FFB42318"/>
      </font>
      <fill>
        <patternFill patternType="solid">
          <fgColor rgb="FFFDE4E1"/>
          <bgColor rgb="FFFDE4E1"/>
        </patternFill>
      </fill>
    </dxf>
    <dxf>
      <font>
        <color rgb="FFB42318"/>
      </font>
      <fill>
        <patternFill patternType="solid">
          <fgColor rgb="FFFDE4E1"/>
          <bgColor rgb="FFFDE4E1"/>
        </patternFill>
      </fill>
    </dxf>
    <dxf>
      <font>
        <b/>
        <color rgb="FFB42318"/>
      </font>
      <fill>
        <patternFill patternType="solid">
          <fgColor rgb="FFFDE4E1"/>
          <bgColor rgb="FFFDE4E1"/>
        </patternFill>
      </fill>
    </dxf>
    <dxf>
      <font>
        <i/>
        <color rgb="FF808080"/>
      </font>
    </dxf>
    <dxf>
      <font>
        <color rgb="FFB42318"/>
      </font>
    </dxf>
    <dxf>
      <fill>
        <patternFill patternType="solid">
          <fgColor rgb="FFBFE6DD"/>
          <bgColor rgb="FFBFE6DD"/>
        </patternFill>
      </fill>
    </dxf>
    <dxf>
      <fill>
        <patternFill patternType="solid">
          <fgColor rgb="FFCFE0F7"/>
          <bgColor rgb="FFCFE0F7"/>
        </patternFill>
      </fill>
    </dxf>
    <dxf>
      <fill>
        <patternFill patternType="solid">
          <fgColor rgb="FFFBE3B5"/>
          <bgColor rgb="FFFBE3B5"/>
        </patternFill>
      </fill>
    </dxf>
    <dxf>
      <fill>
        <patternFill patternType="solid">
          <fgColor rgb="FFE3D7F3"/>
          <bgColor rgb="FFE3D7F3"/>
        </patternFill>
      </fill>
    </dxf>
    <dxf>
      <fill>
        <patternFill patternType="solid">
          <fgColor rgb="FFF7D4DC"/>
          <bgColor rgb="FFF7D4DC"/>
        </patternFill>
      </fill>
    </dxf>
    <dxf>
      <font>
        <b/>
        <color rgb="FFFFFFFF"/>
      </font>
      <fill>
        <patternFill patternType="solid">
          <fgColor rgb="FF127A6A"/>
          <bgColor rgb="FF127A6A"/>
        </patternFill>
      </fill>
    </dxf>
    <dxf>
      <fill>
        <patternFill patternType="solid">
          <fgColor rgb="FFE9EEEC"/>
          <bgColor rgb="FFE9EEEC"/>
        </patternFill>
      </fill>
    </dxf>
    <dxf>
      <fill>
        <patternFill patternType="solid">
          <fgColor rgb="FFC9D2CF"/>
          <bgColor rgb="FFC9D2CF"/>
        </patternFill>
      </fill>
    </dxf>
    <dxf>
      <fill>
        <patternFill patternType="solid">
          <fgColor rgb="FFBFE6DD"/>
          <bgColor rgb="FFBFE6DD"/>
        </patternFill>
      </fill>
    </dxf>
    <dxf>
      <fill>
        <patternFill patternType="solid">
          <fgColor rgb="FFCFE0F7"/>
          <bgColor rgb="FFCFE0F7"/>
        </patternFill>
      </fill>
    </dxf>
    <dxf>
      <fill>
        <patternFill patternType="solid">
          <fgColor rgb="FFFBE3B5"/>
          <bgColor rgb="FFFBE3B5"/>
        </patternFill>
      </fill>
    </dxf>
    <dxf>
      <fill>
        <patternFill patternType="solid">
          <fgColor rgb="FFE3D7F3"/>
          <bgColor rgb="FFE3D7F3"/>
        </patternFill>
      </fill>
    </dxf>
    <dxf>
      <fill>
        <patternFill patternType="solid">
          <fgColor rgb="FFF7D4DC"/>
          <bgColor rgb="FFF7D4DC"/>
        </patternFill>
      </fill>
    </dxf>
    <dxf>
      <font>
        <b/>
        <color rgb="FFFFFFFF"/>
      </font>
      <fill>
        <patternFill patternType="solid">
          <fgColor rgb="FF127A6A"/>
          <bgColor rgb="FF127A6A"/>
        </patternFill>
      </fill>
    </dxf>
    <dxf>
      <fill>
        <patternFill patternType="solid">
          <fgColor rgb="FFE9EEEC"/>
          <bgColor rgb="FFE9EEEC"/>
        </patternFill>
      </fill>
    </dxf>
    <dxf>
      <fill>
        <patternFill patternType="solid">
          <fgColor rgb="FFC9D2CF"/>
          <bgColor rgb="FFC9D2C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tofox.com/?utm_source=pto-template&amp;utm_medium=spreadsheet&amp;utm_campaign=free-pto-track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7A6A"/>
  </sheetPr>
  <dimension ref="B1:B36"/>
  <sheetViews>
    <sheetView workbookViewId="0" showGridLines="0"/>
  </sheetViews>
  <sheetFormatPr defaultRowHeight="15" outlineLevelRow="0" outlineLevelCol="0" x14ac:dyDescent="55"/>
  <cols>
    <col min="1" max="1" width="4" customWidth="1"/>
    <col min="2" max="2" width="110" customWidth="1"/>
  </cols>
  <sheetData>
    <row r="1" spans="2:2" x14ac:dyDescent="0.25">
      <c r="B1" s="1" t="s">
        <v>0</v>
      </c>
    </row>
    <row r="2" ht="30" customHeight="1" spans="2:2" x14ac:dyDescent="0.25">
      <c r="B2" s="2" t="s">
        <v>1</v>
      </c>
    </row>
    <row r="3" ht="15" customHeight="1" spans="2:2" x14ac:dyDescent="0.25">
      <c r="B3" s="3" t="s">
        <v>2</v>
      </c>
    </row>
    <row r="4" spans="2:2" x14ac:dyDescent="0.25"/>
    <row r="5" spans="2:2" x14ac:dyDescent="0.25">
      <c r="B5" s="4" t="s">
        <v>3</v>
      </c>
    </row>
    <row r="6" ht="30" customHeight="1" spans="2:2" x14ac:dyDescent="0.25">
      <c r="B6" s="3" t="s">
        <v>4</v>
      </c>
    </row>
    <row r="7" ht="30" customHeight="1" spans="2:2" x14ac:dyDescent="0.25">
      <c r="B7" s="3" t="s">
        <v>5</v>
      </c>
    </row>
    <row r="8" ht="30" customHeight="1" spans="2:2" x14ac:dyDescent="0.25">
      <c r="B8" s="3" t="s">
        <v>6</v>
      </c>
    </row>
    <row r="9" ht="45" customHeight="1" spans="2:2" x14ac:dyDescent="0.25">
      <c r="B9" s="3" t="s">
        <v>7</v>
      </c>
    </row>
    <row r="10" ht="30" customHeight="1" spans="2:2" x14ac:dyDescent="0.25">
      <c r="B10" s="3" t="s">
        <v>8</v>
      </c>
    </row>
    <row r="11" spans="2:2" x14ac:dyDescent="0.25"/>
    <row r="12" spans="2:2" x14ac:dyDescent="0.25">
      <c r="B12" s="4" t="s">
        <v>9</v>
      </c>
    </row>
    <row r="13" ht="45" customHeight="1" spans="2:2" x14ac:dyDescent="0.25">
      <c r="B13" s="3" t="s">
        <v>10</v>
      </c>
    </row>
    <row r="14" ht="45" customHeight="1" spans="2:2" x14ac:dyDescent="0.25">
      <c r="B14" s="3" t="s">
        <v>11</v>
      </c>
    </row>
    <row r="15" ht="30" customHeight="1" spans="2:2" x14ac:dyDescent="0.25">
      <c r="B15" s="3" t="s">
        <v>12</v>
      </c>
    </row>
    <row r="16" ht="45" customHeight="1" spans="2:2" x14ac:dyDescent="0.25">
      <c r="B16" s="3" t="s">
        <v>13</v>
      </c>
    </row>
    <row r="17" ht="45" customHeight="1" spans="2:2" x14ac:dyDescent="0.25">
      <c r="B17" s="3" t="s">
        <v>14</v>
      </c>
    </row>
    <row r="18" ht="30" customHeight="1" spans="2:2" x14ac:dyDescent="0.25">
      <c r="B18" s="3" t="s">
        <v>15</v>
      </c>
    </row>
    <row r="19" ht="45" customHeight="1" spans="2:2" x14ac:dyDescent="0.25">
      <c r="B19" s="3" t="s">
        <v>16</v>
      </c>
    </row>
    <row r="20" spans="2:2" x14ac:dyDescent="0.25"/>
    <row r="21" spans="2:2" x14ac:dyDescent="0.25">
      <c r="B21" s="4" t="s">
        <v>17</v>
      </c>
    </row>
    <row r="22" ht="30" customHeight="1" spans="2:2" x14ac:dyDescent="0.25">
      <c r="B22" s="3" t="s">
        <v>18</v>
      </c>
    </row>
    <row r="23" ht="30" customHeight="1" spans="2:2" x14ac:dyDescent="0.25">
      <c r="B23" s="3" t="s">
        <v>19</v>
      </c>
    </row>
    <row r="24" ht="15" customHeight="1" spans="2:2" x14ac:dyDescent="0.25">
      <c r="B24" s="3" t="s">
        <v>20</v>
      </c>
    </row>
    <row r="25" ht="15" customHeight="1" spans="2:2" x14ac:dyDescent="0.25">
      <c r="B25" s="3" t="s">
        <v>21</v>
      </c>
    </row>
    <row r="26" ht="15" customHeight="1" spans="2:2" x14ac:dyDescent="0.25">
      <c r="B26" s="3" t="s">
        <v>22</v>
      </c>
    </row>
    <row r="27" spans="2:2" x14ac:dyDescent="0.25"/>
    <row r="28" spans="2:2" x14ac:dyDescent="0.25">
      <c r="B28" s="4" t="s">
        <v>23</v>
      </c>
    </row>
    <row r="29" ht="30" customHeight="1" spans="2:2" x14ac:dyDescent="0.25">
      <c r="B29" s="3" t="s">
        <v>24</v>
      </c>
    </row>
    <row r="30" ht="30" customHeight="1" spans="2:2" x14ac:dyDescent="0.25">
      <c r="B30" s="3" t="s">
        <v>25</v>
      </c>
    </row>
    <row r="31" ht="30" customHeight="1" spans="2:2" x14ac:dyDescent="0.25">
      <c r="B31" s="3" t="s">
        <v>26</v>
      </c>
    </row>
    <row r="32" ht="30" customHeight="1" spans="2:2" x14ac:dyDescent="0.25">
      <c r="B32" s="3" t="s">
        <v>27</v>
      </c>
    </row>
    <row r="33" ht="30" customHeight="1" spans="2:2" x14ac:dyDescent="0.25">
      <c r="B33" s="3" t="s">
        <v>28</v>
      </c>
    </row>
    <row r="34" ht="15" customHeight="1" spans="2:2" x14ac:dyDescent="0.25">
      <c r="B34" s="3" t="s">
        <v>29</v>
      </c>
    </row>
    <row r="35" spans="2:2" x14ac:dyDescent="0.25"/>
    <row r="36" spans="2:2" x14ac:dyDescent="0.25">
      <c r="B36" s="5" t="s">
        <v>30</v>
      </c>
    </row>
  </sheetData>
  <hyperlinks>
    <hyperlink ref="B36" r:id="rId1" tooltip="ptofox.com"/>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C744"/>
  </sheetPr>
  <dimension ref="A1:C27"/>
  <sheetViews>
    <sheetView workbookViewId="0" showGridLines="0"/>
  </sheetViews>
  <sheetFormatPr defaultRowHeight="15" outlineLevelRow="0" outlineLevelCol="0" x14ac:dyDescent="55"/>
  <cols>
    <col min="1" max="1" width="26" customWidth="1"/>
    <col min="2" max="2" width="22" customWidth="1"/>
    <col min="3" max="3" width="80" customWidth="1"/>
  </cols>
  <sheetData>
    <row r="1" spans="1:1" x14ac:dyDescent="0.25">
      <c r="A1" s="6" t="s">
        <v>31</v>
      </c>
    </row>
    <row r="2" spans="1:1" x14ac:dyDescent="0.25">
      <c r="A2" s="7" t="s">
        <v>32</v>
      </c>
    </row>
    <row r="3" spans="1:3" x14ac:dyDescent="0.25">
      <c r="A3" s="8" t="s">
        <v>33</v>
      </c>
      <c r="B3" s="9" t="s">
        <v>34</v>
      </c>
      <c r="C3" s="7" t="s">
        <v>35</v>
      </c>
    </row>
    <row r="4" spans="1:3" x14ac:dyDescent="0.25">
      <c r="A4" s="8" t="s">
        <v>36</v>
      </c>
      <c r="B4" s="10">
        <v>46023</v>
      </c>
      <c r="C4" s="7" t="s">
        <v>37</v>
      </c>
    </row>
    <row r="5" spans="1:3" x14ac:dyDescent="0.25">
      <c r="A5" s="8" t="s">
        <v>38</v>
      </c>
      <c r="B5" s="11">
        <f>EDATE(B4,12)-1</f>
        <v>46387</v>
      </c>
      <c r="C5" s="7" t="s">
        <v>39</v>
      </c>
    </row>
    <row r="6" spans="1:3" x14ac:dyDescent="0.25">
      <c r="A6" s="8" t="s">
        <v>40</v>
      </c>
      <c r="B6" s="9" t="s">
        <v>41</v>
      </c>
      <c r="C6" s="7" t="s">
        <v>42</v>
      </c>
    </row>
    <row r="7" spans="1:3" x14ac:dyDescent="0.25">
      <c r="A7" s="8" t="s">
        <v>43</v>
      </c>
      <c r="B7" s="9">
        <v>26</v>
      </c>
      <c r="C7" s="7" t="s">
        <v>44</v>
      </c>
    </row>
    <row r="8" spans="1:3" x14ac:dyDescent="0.25">
      <c r="A8" s="8" t="s">
        <v>45</v>
      </c>
      <c r="B8" s="9" t="s">
        <v>46</v>
      </c>
      <c r="C8" s="7" t="s">
        <v>47</v>
      </c>
    </row>
    <row r="9" spans="1:3" x14ac:dyDescent="0.25">
      <c r="A9" s="8" t="s">
        <v>48</v>
      </c>
      <c r="B9" s="9">
        <v>8</v>
      </c>
      <c r="C9" s="7" t="s">
        <v>49</v>
      </c>
    </row>
    <row r="10" spans="1:3" x14ac:dyDescent="0.25">
      <c r="A10" s="8" t="s">
        <v>50</v>
      </c>
      <c r="B10" s="10">
        <f>TODAY()</f>
        <v>46310</v>
      </c>
      <c r="C10" s="7" t="s">
        <v>51</v>
      </c>
    </row>
    <row r="11" spans="1:3" x14ac:dyDescent="0.25">
      <c r="A11" s="8" t="s">
        <v>52</v>
      </c>
      <c r="B11" s="11">
        <f>MIN(B10,B5)</f>
        <v>46310</v>
      </c>
      <c r="C11" s="7" t="s">
        <v>53</v>
      </c>
    </row>
    <row r="12" spans="1:3" x14ac:dyDescent="0.25">
      <c r="A12" s="8" t="s">
        <v>54</v>
      </c>
      <c r="B12" s="9" t="s">
        <v>55</v>
      </c>
      <c r="C12" s="7" t="s">
        <v>56</v>
      </c>
    </row>
    <row r="14" spans="1:3" x14ac:dyDescent="0.25">
      <c r="A14" s="4" t="s">
        <v>57</v>
      </c>
      <c r="C14" s="7" t="s">
        <v>58</v>
      </c>
    </row>
    <row r="15" spans="1:2" x14ac:dyDescent="0.25">
      <c r="A15" t="s">
        <v>59</v>
      </c>
      <c r="B15" s="9" t="s">
        <v>60</v>
      </c>
    </row>
    <row r="16" spans="1:2" x14ac:dyDescent="0.25">
      <c r="A16" t="s">
        <v>61</v>
      </c>
      <c r="B16" s="9" t="s">
        <v>62</v>
      </c>
    </row>
    <row r="17" spans="1:2" x14ac:dyDescent="0.25">
      <c r="A17" t="s">
        <v>63</v>
      </c>
      <c r="B17" s="9" t="s">
        <v>64</v>
      </c>
    </row>
    <row r="18" spans="1:2" x14ac:dyDescent="0.25">
      <c r="A18" t="s">
        <v>65</v>
      </c>
      <c r="B18" s="9" t="s">
        <v>66</v>
      </c>
    </row>
    <row r="19" spans="1:2" x14ac:dyDescent="0.25">
      <c r="A19" t="s">
        <v>67</v>
      </c>
      <c r="B19" s="9"/>
    </row>
    <row r="20" spans="1:3" x14ac:dyDescent="0.25">
      <c r="A20" t="s">
        <v>68</v>
      </c>
      <c r="B20" s="12" t="s">
        <v>69</v>
      </c>
      <c r="C20" s="7" t="s">
        <v>70</v>
      </c>
    </row>
    <row r="22" spans="1:3" x14ac:dyDescent="0.25">
      <c r="A22" s="4" t="s">
        <v>71</v>
      </c>
      <c r="C22" s="7" t="s">
        <v>72</v>
      </c>
    </row>
    <row r="23" spans="1:2" x14ac:dyDescent="0.25">
      <c r="A23" t="s">
        <v>73</v>
      </c>
      <c r="B23" s="9" t="s">
        <v>74</v>
      </c>
    </row>
    <row r="24" spans="1:2" x14ac:dyDescent="0.25">
      <c r="A24" t="s">
        <v>75</v>
      </c>
      <c r="B24" s="9" t="s">
        <v>76</v>
      </c>
    </row>
    <row r="25" spans="1:2" x14ac:dyDescent="0.25">
      <c r="A25" t="s">
        <v>77</v>
      </c>
      <c r="B25" s="9" t="s">
        <v>78</v>
      </c>
    </row>
    <row r="26" spans="1:2" x14ac:dyDescent="0.25">
      <c r="A26" t="s">
        <v>79</v>
      </c>
      <c r="B26" s="9"/>
    </row>
    <row r="27" spans="1:2" x14ac:dyDescent="0.25">
      <c r="A27" t="s">
        <v>80</v>
      </c>
      <c r="B27" s="9"/>
    </row>
  </sheetData>
  <sheetProtection sheet="1" formatColumns="0" formatRows="0"/>
  <dataValidations count="9">
    <dataValidation type="date" allowBlank="1" showErrorMessage="1" errorTitle="As of" error="Type a date, or =TODAY()." sqref="B10">
      <formula1>25569.00042275463</formula1>
      <formula2>25569.000849710646</formula2>
    </dataValidation>
    <dataValidation type="list" showErrorMessage="1" errorTitle="Sample banner" error="Choose Yes or No." sqref="B12">
      <formula1>"Yes,No"</formula1>
    </dataValidation>
    <dataValidation type="custom" allowBlank="1" showErrorMessage="1" errorTitle="Leave type" error="Up to 30 characters, and each type once." sqref="B15:B19">
      <formula1>AND(LEN(B15)&lt;=30,COUNTIF($B$15:$B$19,B15)&lt;=1)</formula1>
    </dataValidation>
    <dataValidation type="textLength" operator="lessThanOrEqual" allowBlank="1" showErrorMessage="1" errorTitle="Policy name" error="Up to 40 characters." sqref="B23:B27">
      <formula1>40</formula1>
    </dataValidation>
    <dataValidation type="date" allowBlank="1" showErrorMessage="1" errorTitle="Year start" error="Type a date, for example 1/1/2026." sqref="B4">
      <formula1>25569.00042275463</formula1>
      <formula2>25569.000849710646</formula2>
    </dataValidation>
    <dataValidation type="list" showErrorMessage="1" errorTitle="Accrual method" error="Choose Annual lump sum, Per pay period or Per hour worked." sqref="B6">
      <formula1>"Annual lump sum,Per pay period,Per hour worked"</formula1>
    </dataValidation>
    <dataValidation type="list" showErrorMessage="1" errorTitle="Pay periods" error="Choose 52, 26, 24 or 12." sqref="B7">
      <formula1>"52,26,24,12"</formula1>
    </dataValidation>
    <dataValidation type="list" showErrorMessage="1" errorTitle="Units" error="Choose Hours or Days." sqref="B8">
      <formula1>"Hours,Days"</formula1>
    </dataValidation>
    <dataValidation type="decimal" showErrorMessage="1" errorTitle="Hours per day" error="A number of hours from 0.25 to 24." sqref="B9">
      <formula1>0.25</formula1>
      <formula2>24</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C744"/>
  </sheetPr>
  <dimension ref="A1:Q5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3" width="14" customWidth="1"/>
    <col min="4" max="5" width="16" customWidth="1"/>
    <col min="6" max="8" width="12" customWidth="1"/>
    <col min="11" max="11" width="18" customWidth="1"/>
    <col min="12" max="17" width="12" customWidth="1"/>
  </cols>
  <sheetData>
    <row r="1" ht="32" customHeight="1" spans="1:17" x14ac:dyDescent="0.25">
      <c r="A1" s="13" t="s">
        <v>81</v>
      </c>
      <c r="B1" s="13" t="s">
        <v>82</v>
      </c>
      <c r="C1" s="13" t="s">
        <v>83</v>
      </c>
      <c r="D1" s="13" t="str">
        <f>IF(Settings!$B$6="Per pay period","Accrual rate (per pay period)",IF(Settings!$B$6="Per hour worked","Accrual rate (per hour worked)","Accrual rate (per year)"))</f>
        <v>Accrual rate (per year)</v>
      </c>
      <c r="E1" s="13" t="s">
        <v>84</v>
      </c>
      <c r="F1" s="13" t="s">
        <v>85</v>
      </c>
      <c r="G1" s="13" t="s">
        <v>86</v>
      </c>
      <c r="H1" s="13" t="s">
        <v>87</v>
      </c>
      <c r="I1" s="13" t="s">
        <v>88</v>
      </c>
      <c r="K1" s="14" t="str">
        <f>IF(Settings!$B$12="Yes","SAMPLE DATA: clear before use (Instructions, Clear the sample data)","")</f>
        <v>SAMPLE DATA: clear before use (Instructions, Clear the sample data)</v>
      </c>
      <c r="L1" s="14"/>
      <c r="M1" s="14"/>
      <c r="N1" s="14"/>
      <c r="O1" s="14"/>
      <c r="P1" s="14"/>
      <c r="Q1" s="14"/>
    </row>
    <row r="2" spans="1:17" x14ac:dyDescent="0.25">
      <c r="A2" s="9" t="s">
        <v>89</v>
      </c>
      <c r="B2" s="10">
        <v>43570</v>
      </c>
      <c r="C2" s="9" t="s">
        <v>74</v>
      </c>
      <c r="D2" s="15">
        <v>80</v>
      </c>
      <c r="E2" s="9" t="s">
        <v>60</v>
      </c>
      <c r="F2" s="15">
        <v>40</v>
      </c>
      <c r="G2" s="15">
        <v>24</v>
      </c>
      <c r="H2" s="15">
        <v>1240</v>
      </c>
      <c r="I2" s="16" t="s">
        <v>90</v>
      </c>
      <c r="K2" s="14"/>
      <c r="L2" s="14"/>
      <c r="M2" s="14"/>
      <c r="N2" s="14"/>
      <c r="O2" s="14"/>
      <c r="P2" s="14"/>
      <c r="Q2" s="14"/>
    </row>
    <row r="3" spans="1:9" x14ac:dyDescent="0.25">
      <c r="A3" s="9" t="s">
        <v>91</v>
      </c>
      <c r="B3" s="10">
        <v>41855</v>
      </c>
      <c r="C3" s="9" t="s">
        <v>76</v>
      </c>
      <c r="D3" s="15">
        <v>120</v>
      </c>
      <c r="E3" s="9" t="s">
        <v>60</v>
      </c>
      <c r="F3" s="15">
        <v>40</v>
      </c>
      <c r="G3" s="15">
        <v>60</v>
      </c>
      <c r="H3" s="15">
        <v>1280</v>
      </c>
      <c r="I3" s="16" t="s">
        <v>90</v>
      </c>
    </row>
    <row r="4" spans="1:11" x14ac:dyDescent="0.25">
      <c r="A4" s="9" t="s">
        <v>92</v>
      </c>
      <c r="B4" s="10">
        <v>46174</v>
      </c>
      <c r="C4" s="9" t="s">
        <v>74</v>
      </c>
      <c r="D4" s="15">
        <v>80</v>
      </c>
      <c r="E4" s="9" t="s">
        <v>60</v>
      </c>
      <c r="F4" s="15">
        <v>40</v>
      </c>
      <c r="G4" s="15">
        <v>0</v>
      </c>
      <c r="H4" s="15">
        <v>640</v>
      </c>
      <c r="I4" s="16" t="s">
        <v>90</v>
      </c>
      <c r="K4" s="17" t="s">
        <v>93</v>
      </c>
    </row>
    <row r="5" ht="28" customHeight="1" spans="1:17" x14ac:dyDescent="0.25">
      <c r="A5" s="9" t="s">
        <v>94</v>
      </c>
      <c r="B5" s="10">
        <v>44235</v>
      </c>
      <c r="C5" s="9" t="s">
        <v>74</v>
      </c>
      <c r="D5" s="15">
        <v>80</v>
      </c>
      <c r="E5" s="9" t="s">
        <v>60</v>
      </c>
      <c r="F5" s="15">
        <v>40</v>
      </c>
      <c r="G5" s="15">
        <v>16</v>
      </c>
      <c r="H5" s="15">
        <v>1248</v>
      </c>
      <c r="I5" s="16" t="s">
        <v>90</v>
      </c>
      <c r="K5" s="18" t="s">
        <v>81</v>
      </c>
      <c r="L5" s="7" t="s">
        <v>95</v>
      </c>
      <c r="M5" s="7"/>
      <c r="N5" s="7"/>
      <c r="O5" s="7"/>
      <c r="P5" s="7"/>
      <c r="Q5" s="7"/>
    </row>
    <row r="6" ht="28" customHeight="1" spans="1:17" x14ac:dyDescent="0.25">
      <c r="A6" s="9" t="s">
        <v>96</v>
      </c>
      <c r="B6" s="10">
        <v>44816</v>
      </c>
      <c r="C6" s="9" t="s">
        <v>76</v>
      </c>
      <c r="D6" s="15">
        <v>120</v>
      </c>
      <c r="E6" s="9" t="s">
        <v>69</v>
      </c>
      <c r="F6" s="15">
        <v>40</v>
      </c>
      <c r="G6" s="15">
        <v>8</v>
      </c>
      <c r="H6" s="15">
        <v>1264</v>
      </c>
      <c r="I6" s="16" t="s">
        <v>90</v>
      </c>
      <c r="K6" s="18" t="s">
        <v>82</v>
      </c>
      <c r="L6" s="7" t="s">
        <v>97</v>
      </c>
      <c r="M6" s="7"/>
      <c r="N6" s="7"/>
      <c r="O6" s="7"/>
      <c r="P6" s="7"/>
      <c r="Q6" s="7"/>
    </row>
    <row r="7" ht="28" customHeight="1" spans="1:17" x14ac:dyDescent="0.25">
      <c r="A7" s="9" t="s">
        <v>98</v>
      </c>
      <c r="B7" s="10">
        <v>43045</v>
      </c>
      <c r="C7" s="9" t="s">
        <v>78</v>
      </c>
      <c r="D7" s="15">
        <v>40</v>
      </c>
      <c r="E7" s="9" t="s">
        <v>60</v>
      </c>
      <c r="F7" s="15"/>
      <c r="G7" s="15">
        <v>12</v>
      </c>
      <c r="H7" s="15">
        <v>760</v>
      </c>
      <c r="I7" s="16" t="s">
        <v>90</v>
      </c>
      <c r="K7" s="18" t="s">
        <v>83</v>
      </c>
      <c r="L7" s="7" t="s">
        <v>99</v>
      </c>
      <c r="M7" s="7"/>
      <c r="N7" s="7"/>
      <c r="O7" s="7"/>
      <c r="P7" s="7"/>
      <c r="Q7" s="7"/>
    </row>
    <row r="8" ht="28" customHeight="1" spans="1:17" x14ac:dyDescent="0.25">
      <c r="A8" s="9"/>
      <c r="B8" s="10"/>
      <c r="C8" s="9"/>
      <c r="D8" s="15"/>
      <c r="E8" s="9"/>
      <c r="F8" s="15"/>
      <c r="G8" s="15"/>
      <c r="H8" s="15"/>
      <c r="I8" s="16"/>
      <c r="K8" s="18" t="s">
        <v>100</v>
      </c>
      <c r="L8" s="7" t="s">
        <v>101</v>
      </c>
      <c r="M8" s="7"/>
      <c r="N8" s="7"/>
      <c r="O8" s="7"/>
      <c r="P8" s="7"/>
      <c r="Q8" s="7"/>
    </row>
    <row r="9" ht="28" customHeight="1" spans="1:17" x14ac:dyDescent="0.25">
      <c r="A9" s="9"/>
      <c r="B9" s="10"/>
      <c r="C9" s="9"/>
      <c r="D9" s="15"/>
      <c r="E9" s="9"/>
      <c r="F9" s="15"/>
      <c r="G9" s="15"/>
      <c r="H9" s="15"/>
      <c r="I9" s="16"/>
      <c r="K9" s="18" t="s">
        <v>84</v>
      </c>
      <c r="L9" s="7" t="s">
        <v>102</v>
      </c>
      <c r="M9" s="7"/>
      <c r="N9" s="7"/>
      <c r="O9" s="7"/>
      <c r="P9" s="7"/>
      <c r="Q9" s="7"/>
    </row>
    <row r="10" ht="28" customHeight="1" spans="1:17" x14ac:dyDescent="0.25">
      <c r="A10" s="9"/>
      <c r="B10" s="10"/>
      <c r="C10" s="9"/>
      <c r="D10" s="15"/>
      <c r="E10" s="9"/>
      <c r="F10" s="15"/>
      <c r="G10" s="15"/>
      <c r="H10" s="15"/>
      <c r="I10" s="16"/>
      <c r="K10" s="18" t="s">
        <v>85</v>
      </c>
      <c r="L10" s="7" t="s">
        <v>103</v>
      </c>
      <c r="M10" s="7"/>
      <c r="N10" s="7"/>
      <c r="O10" s="7"/>
      <c r="P10" s="7"/>
      <c r="Q10" s="7"/>
    </row>
    <row r="11" ht="28" customHeight="1" spans="1:17" x14ac:dyDescent="0.25">
      <c r="A11" s="9"/>
      <c r="B11" s="10"/>
      <c r="C11" s="9"/>
      <c r="D11" s="15"/>
      <c r="E11" s="9"/>
      <c r="F11" s="15"/>
      <c r="G11" s="15"/>
      <c r="H11" s="15"/>
      <c r="I11" s="16"/>
      <c r="K11" s="18" t="s">
        <v>86</v>
      </c>
      <c r="L11" s="7" t="s">
        <v>104</v>
      </c>
      <c r="M11" s="7"/>
      <c r="N11" s="7"/>
      <c r="O11" s="7"/>
      <c r="P11" s="7"/>
      <c r="Q11" s="7"/>
    </row>
    <row r="12" ht="28" customHeight="1" spans="1:17" x14ac:dyDescent="0.25">
      <c r="A12" s="9"/>
      <c r="B12" s="10"/>
      <c r="C12" s="9"/>
      <c r="D12" s="15"/>
      <c r="E12" s="9"/>
      <c r="F12" s="15"/>
      <c r="G12" s="15"/>
      <c r="H12" s="15"/>
      <c r="I12" s="16"/>
      <c r="K12" s="18" t="s">
        <v>87</v>
      </c>
      <c r="L12" s="7" t="s">
        <v>105</v>
      </c>
      <c r="M12" s="7"/>
      <c r="N12" s="7"/>
      <c r="O12" s="7"/>
      <c r="P12" s="7"/>
      <c r="Q12" s="7"/>
    </row>
    <row r="13" ht="28" customHeight="1" spans="1:17" x14ac:dyDescent="0.25">
      <c r="A13" s="9"/>
      <c r="B13" s="10"/>
      <c r="C13" s="9"/>
      <c r="D13" s="15"/>
      <c r="E13" s="9"/>
      <c r="F13" s="15"/>
      <c r="G13" s="15"/>
      <c r="H13" s="15"/>
      <c r="I13" s="16"/>
      <c r="K13" s="18" t="s">
        <v>106</v>
      </c>
      <c r="L13" s="7" t="s">
        <v>107</v>
      </c>
      <c r="M13" s="7"/>
      <c r="N13" s="7"/>
      <c r="O13" s="7"/>
      <c r="P13" s="7"/>
      <c r="Q13" s="7"/>
    </row>
    <row r="14" spans="1:9" x14ac:dyDescent="0.25">
      <c r="A14" s="9"/>
      <c r="B14" s="10"/>
      <c r="C14" s="9"/>
      <c r="D14" s="15"/>
      <c r="E14" s="9"/>
      <c r="F14" s="15"/>
      <c r="G14" s="15"/>
      <c r="H14" s="15"/>
      <c r="I14" s="16"/>
    </row>
    <row r="15" spans="1:9" x14ac:dyDescent="0.25">
      <c r="A15" s="9"/>
      <c r="B15" s="10"/>
      <c r="C15" s="9"/>
      <c r="D15" s="15"/>
      <c r="E15" s="9"/>
      <c r="F15" s="15"/>
      <c r="G15" s="15"/>
      <c r="H15" s="15"/>
      <c r="I15" s="16"/>
    </row>
    <row r="16" spans="1:9" x14ac:dyDescent="0.25">
      <c r="A16" s="9"/>
      <c r="B16" s="10"/>
      <c r="C16" s="9"/>
      <c r="D16" s="15"/>
      <c r="E16" s="9"/>
      <c r="F16" s="15"/>
      <c r="G16" s="15"/>
      <c r="H16" s="15"/>
      <c r="I16" s="16"/>
    </row>
    <row r="17" spans="1:9" x14ac:dyDescent="0.25">
      <c r="A17" s="9"/>
      <c r="B17" s="10"/>
      <c r="C17" s="9"/>
      <c r="D17" s="15"/>
      <c r="E17" s="9"/>
      <c r="F17" s="15"/>
      <c r="G17" s="15"/>
      <c r="H17" s="15"/>
      <c r="I17" s="16"/>
    </row>
    <row r="18" spans="1:9" x14ac:dyDescent="0.25">
      <c r="A18" s="9"/>
      <c r="B18" s="10"/>
      <c r="C18" s="9"/>
      <c r="D18" s="15"/>
      <c r="E18" s="9"/>
      <c r="F18" s="15"/>
      <c r="G18" s="15"/>
      <c r="H18" s="15"/>
      <c r="I18" s="16"/>
    </row>
    <row r="19" spans="1:9" x14ac:dyDescent="0.25">
      <c r="A19" s="9"/>
      <c r="B19" s="10"/>
      <c r="C19" s="9"/>
      <c r="D19" s="15"/>
      <c r="E19" s="9"/>
      <c r="F19" s="15"/>
      <c r="G19" s="15"/>
      <c r="H19" s="15"/>
      <c r="I19" s="16"/>
    </row>
    <row r="20" spans="1:9" x14ac:dyDescent="0.25">
      <c r="A20" s="9"/>
      <c r="B20" s="10"/>
      <c r="C20" s="9"/>
      <c r="D20" s="15"/>
      <c r="E20" s="9"/>
      <c r="F20" s="15"/>
      <c r="G20" s="15"/>
      <c r="H20" s="15"/>
      <c r="I20" s="16"/>
    </row>
    <row r="21" spans="1:9" x14ac:dyDescent="0.25">
      <c r="A21" s="9"/>
      <c r="B21" s="10"/>
      <c r="C21" s="9"/>
      <c r="D21" s="15"/>
      <c r="E21" s="9"/>
      <c r="F21" s="15"/>
      <c r="G21" s="15"/>
      <c r="H21" s="15"/>
      <c r="I21" s="16"/>
    </row>
    <row r="22" spans="1:9" x14ac:dyDescent="0.25">
      <c r="A22" s="9"/>
      <c r="B22" s="10"/>
      <c r="C22" s="9"/>
      <c r="D22" s="15"/>
      <c r="E22" s="9"/>
      <c r="F22" s="15"/>
      <c r="G22" s="15"/>
      <c r="H22" s="15"/>
      <c r="I22" s="16"/>
    </row>
    <row r="23" spans="1:9" x14ac:dyDescent="0.25">
      <c r="A23" s="9"/>
      <c r="B23" s="10"/>
      <c r="C23" s="9"/>
      <c r="D23" s="15"/>
      <c r="E23" s="9"/>
      <c r="F23" s="15"/>
      <c r="G23" s="15"/>
      <c r="H23" s="15"/>
      <c r="I23" s="16"/>
    </row>
    <row r="24" spans="1:9" x14ac:dyDescent="0.25">
      <c r="A24" s="9"/>
      <c r="B24" s="10"/>
      <c r="C24" s="9"/>
      <c r="D24" s="15"/>
      <c r="E24" s="9"/>
      <c r="F24" s="15"/>
      <c r="G24" s="15"/>
      <c r="H24" s="15"/>
      <c r="I24" s="16"/>
    </row>
    <row r="25" spans="1:9" x14ac:dyDescent="0.25">
      <c r="A25" s="9"/>
      <c r="B25" s="10"/>
      <c r="C25" s="9"/>
      <c r="D25" s="15"/>
      <c r="E25" s="9"/>
      <c r="F25" s="15"/>
      <c r="G25" s="15"/>
      <c r="H25" s="15"/>
      <c r="I25" s="16"/>
    </row>
    <row r="26" spans="1:9" x14ac:dyDescent="0.25">
      <c r="A26" s="9"/>
      <c r="B26" s="10"/>
      <c r="C26" s="9"/>
      <c r="D26" s="15"/>
      <c r="E26" s="9"/>
      <c r="F26" s="15"/>
      <c r="G26" s="15"/>
      <c r="H26" s="15"/>
      <c r="I26" s="16"/>
    </row>
    <row r="27" spans="1:9" x14ac:dyDescent="0.25">
      <c r="A27" s="9"/>
      <c r="B27" s="10"/>
      <c r="C27" s="9"/>
      <c r="D27" s="15"/>
      <c r="E27" s="9"/>
      <c r="F27" s="15"/>
      <c r="G27" s="15"/>
      <c r="H27" s="15"/>
      <c r="I27" s="16"/>
    </row>
    <row r="28" spans="1:9" x14ac:dyDescent="0.25">
      <c r="A28" s="9"/>
      <c r="B28" s="10"/>
      <c r="C28" s="9"/>
      <c r="D28" s="15"/>
      <c r="E28" s="9"/>
      <c r="F28" s="15"/>
      <c r="G28" s="15"/>
      <c r="H28" s="15"/>
      <c r="I28" s="16"/>
    </row>
    <row r="29" spans="1:9" x14ac:dyDescent="0.25">
      <c r="A29" s="9"/>
      <c r="B29" s="10"/>
      <c r="C29" s="9"/>
      <c r="D29" s="15"/>
      <c r="E29" s="9"/>
      <c r="F29" s="15"/>
      <c r="G29" s="15"/>
      <c r="H29" s="15"/>
      <c r="I29" s="16"/>
    </row>
    <row r="30" spans="1:9" x14ac:dyDescent="0.25">
      <c r="A30" s="9"/>
      <c r="B30" s="10"/>
      <c r="C30" s="9"/>
      <c r="D30" s="15"/>
      <c r="E30" s="9"/>
      <c r="F30" s="15"/>
      <c r="G30" s="15"/>
      <c r="H30" s="15"/>
      <c r="I30" s="16"/>
    </row>
    <row r="31" spans="1:9" x14ac:dyDescent="0.25">
      <c r="A31" s="9"/>
      <c r="B31" s="10"/>
      <c r="C31" s="9"/>
      <c r="D31" s="15"/>
      <c r="E31" s="9"/>
      <c r="F31" s="15"/>
      <c r="G31" s="15"/>
      <c r="H31" s="15"/>
      <c r="I31" s="16"/>
    </row>
    <row r="32" spans="1:9" x14ac:dyDescent="0.25">
      <c r="A32" s="9"/>
      <c r="B32" s="10"/>
      <c r="C32" s="9"/>
      <c r="D32" s="15"/>
      <c r="E32" s="9"/>
      <c r="F32" s="15"/>
      <c r="G32" s="15"/>
      <c r="H32" s="15"/>
      <c r="I32" s="16"/>
    </row>
    <row r="33" spans="1:9" x14ac:dyDescent="0.25">
      <c r="A33" s="9"/>
      <c r="B33" s="10"/>
      <c r="C33" s="9"/>
      <c r="D33" s="15"/>
      <c r="E33" s="9"/>
      <c r="F33" s="15"/>
      <c r="G33" s="15"/>
      <c r="H33" s="15"/>
      <c r="I33" s="16"/>
    </row>
    <row r="34" spans="1:9" x14ac:dyDescent="0.25">
      <c r="A34" s="9"/>
      <c r="B34" s="10"/>
      <c r="C34" s="9"/>
      <c r="D34" s="15"/>
      <c r="E34" s="9"/>
      <c r="F34" s="15"/>
      <c r="G34" s="15"/>
      <c r="H34" s="15"/>
      <c r="I34" s="16"/>
    </row>
    <row r="35" spans="1:9" x14ac:dyDescent="0.25">
      <c r="A35" s="9"/>
      <c r="B35" s="10"/>
      <c r="C35" s="9"/>
      <c r="D35" s="15"/>
      <c r="E35" s="9"/>
      <c r="F35" s="15"/>
      <c r="G35" s="15"/>
      <c r="H35" s="15"/>
      <c r="I35" s="16"/>
    </row>
    <row r="36" spans="1:9" x14ac:dyDescent="0.25">
      <c r="A36" s="9"/>
      <c r="B36" s="10"/>
      <c r="C36" s="9"/>
      <c r="D36" s="15"/>
      <c r="E36" s="9"/>
      <c r="F36" s="15"/>
      <c r="G36" s="15"/>
      <c r="H36" s="15"/>
      <c r="I36" s="16"/>
    </row>
    <row r="37" spans="1:9" x14ac:dyDescent="0.25">
      <c r="A37" s="9"/>
      <c r="B37" s="10"/>
      <c r="C37" s="9"/>
      <c r="D37" s="15"/>
      <c r="E37" s="9"/>
      <c r="F37" s="15"/>
      <c r="G37" s="15"/>
      <c r="H37" s="15"/>
      <c r="I37" s="16"/>
    </row>
    <row r="38" spans="1:9" x14ac:dyDescent="0.25">
      <c r="A38" s="9"/>
      <c r="B38" s="10"/>
      <c r="C38" s="9"/>
      <c r="D38" s="15"/>
      <c r="E38" s="9"/>
      <c r="F38" s="15"/>
      <c r="G38" s="15"/>
      <c r="H38" s="15"/>
      <c r="I38" s="16"/>
    </row>
    <row r="39" spans="1:9" x14ac:dyDescent="0.25">
      <c r="A39" s="9"/>
      <c r="B39" s="10"/>
      <c r="C39" s="9"/>
      <c r="D39" s="15"/>
      <c r="E39" s="9"/>
      <c r="F39" s="15"/>
      <c r="G39" s="15"/>
      <c r="H39" s="15"/>
      <c r="I39" s="16"/>
    </row>
    <row r="40" spans="1:9" x14ac:dyDescent="0.25">
      <c r="A40" s="9"/>
      <c r="B40" s="10"/>
      <c r="C40" s="9"/>
      <c r="D40" s="15"/>
      <c r="E40" s="9"/>
      <c r="F40" s="15"/>
      <c r="G40" s="15"/>
      <c r="H40" s="15"/>
      <c r="I40" s="16"/>
    </row>
    <row r="41" spans="1:9" x14ac:dyDescent="0.25">
      <c r="A41" s="9"/>
      <c r="B41" s="10"/>
      <c r="C41" s="9"/>
      <c r="D41" s="15"/>
      <c r="E41" s="9"/>
      <c r="F41" s="15"/>
      <c r="G41" s="15"/>
      <c r="H41" s="15"/>
      <c r="I41" s="16"/>
    </row>
    <row r="42" spans="1:9" x14ac:dyDescent="0.25">
      <c r="A42" s="9"/>
      <c r="B42" s="10"/>
      <c r="C42" s="9"/>
      <c r="D42" s="15"/>
      <c r="E42" s="9"/>
      <c r="F42" s="15"/>
      <c r="G42" s="15"/>
      <c r="H42" s="15"/>
      <c r="I42" s="16"/>
    </row>
    <row r="43" spans="1:9" x14ac:dyDescent="0.25">
      <c r="A43" s="9"/>
      <c r="B43" s="10"/>
      <c r="C43" s="9"/>
      <c r="D43" s="15"/>
      <c r="E43" s="9"/>
      <c r="F43" s="15"/>
      <c r="G43" s="15"/>
      <c r="H43" s="15"/>
      <c r="I43" s="16"/>
    </row>
    <row r="44" spans="1:9" x14ac:dyDescent="0.25">
      <c r="A44" s="9"/>
      <c r="B44" s="10"/>
      <c r="C44" s="9"/>
      <c r="D44" s="15"/>
      <c r="E44" s="9"/>
      <c r="F44" s="15"/>
      <c r="G44" s="15"/>
      <c r="H44" s="15"/>
      <c r="I44" s="16"/>
    </row>
    <row r="45" spans="1:9" x14ac:dyDescent="0.25">
      <c r="A45" s="9"/>
      <c r="B45" s="10"/>
      <c r="C45" s="9"/>
      <c r="D45" s="15"/>
      <c r="E45" s="9"/>
      <c r="F45" s="15"/>
      <c r="G45" s="15"/>
      <c r="H45" s="15"/>
      <c r="I45" s="16"/>
    </row>
    <row r="46" spans="1:9" x14ac:dyDescent="0.25">
      <c r="A46" s="9"/>
      <c r="B46" s="10"/>
      <c r="C46" s="9"/>
      <c r="D46" s="15"/>
      <c r="E46" s="9"/>
      <c r="F46" s="15"/>
      <c r="G46" s="15"/>
      <c r="H46" s="15"/>
      <c r="I46" s="16"/>
    </row>
    <row r="47" spans="1:9" x14ac:dyDescent="0.25">
      <c r="A47" s="9"/>
      <c r="B47" s="10"/>
      <c r="C47" s="9"/>
      <c r="D47" s="15"/>
      <c r="E47" s="9"/>
      <c r="F47" s="15"/>
      <c r="G47" s="15"/>
      <c r="H47" s="15"/>
      <c r="I47" s="16"/>
    </row>
    <row r="48" spans="1:9" x14ac:dyDescent="0.25">
      <c r="A48" s="9"/>
      <c r="B48" s="10"/>
      <c r="C48" s="9"/>
      <c r="D48" s="15"/>
      <c r="E48" s="9"/>
      <c r="F48" s="15"/>
      <c r="G48" s="15"/>
      <c r="H48" s="15"/>
      <c r="I48" s="16"/>
    </row>
    <row r="49" spans="1:9" x14ac:dyDescent="0.25">
      <c r="A49" s="9"/>
      <c r="B49" s="10"/>
      <c r="C49" s="9"/>
      <c r="D49" s="15"/>
      <c r="E49" s="9"/>
      <c r="F49" s="15"/>
      <c r="G49" s="15"/>
      <c r="H49" s="15"/>
      <c r="I49" s="16"/>
    </row>
    <row r="50" spans="1:9" x14ac:dyDescent="0.25">
      <c r="A50" s="9"/>
      <c r="B50" s="10"/>
      <c r="C50" s="9"/>
      <c r="D50" s="15"/>
      <c r="E50" s="9"/>
      <c r="F50" s="15"/>
      <c r="G50" s="15"/>
      <c r="H50" s="15"/>
      <c r="I50" s="16"/>
    </row>
    <row r="51" spans="1:9" x14ac:dyDescent="0.25">
      <c r="A51" s="9"/>
      <c r="B51" s="10"/>
      <c r="C51" s="9"/>
      <c r="D51" s="15"/>
      <c r="E51" s="9"/>
      <c r="F51" s="15"/>
      <c r="G51" s="15"/>
      <c r="H51" s="15"/>
      <c r="I51" s="16"/>
    </row>
  </sheetData>
  <autoFilter ref="A1:I51"/>
  <mergeCells count="10">
    <mergeCell ref="K1:Q2"/>
    <mergeCell ref="L5:Q5"/>
    <mergeCell ref="L6:Q6"/>
    <mergeCell ref="L7:Q7"/>
    <mergeCell ref="L8:Q8"/>
    <mergeCell ref="L9:Q9"/>
    <mergeCell ref="L10:Q10"/>
    <mergeCell ref="L11:Q11"/>
    <mergeCell ref="L12:Q12"/>
    <mergeCell ref="L13:Q13"/>
  </mergeCells>
  <conditionalFormatting sqref="K1:Q2">
    <cfRule type="expression" dxfId="0" priority="1">
      <formula>$K$1&lt;&gt;""</formula>
    </cfRule>
  </conditionalFormatting>
  <conditionalFormatting sqref="A2:I51">
    <cfRule type="expression" dxfId="1" priority="2">
      <formula>$I2="N"</formula>
    </cfRule>
  </conditionalFormatting>
  <dataValidations count="9">
    <dataValidation type="custom" allowBlank="1" showErrorMessage="1" errorTitle="Name already listed" error="Each name can be on the list once. A middle initial tells two people apart." sqref="A2:A51">
      <formula1>COUNTIF($A$2:$A$51,A2)&lt;=1</formula1>
    </dataValidation>
    <dataValidation type="date" allowBlank="1" showErrorMessage="1" errorTitle="Start date" error="Type a date, for example 3/15/2024." sqref="B2:B51">
      <formula1>25569.000211388888</formula1>
      <formula2>25569.000849710646</formula2>
    </dataValidation>
    <dataValidation type="list" allowBlank="1" showErrorMessage="1" errorStyle="warning" errorTitle="Policy" error="Not one of the policy names on Settings. Keep it anyway?" sqref="C2:C51">
      <formula1>Settings!$B$23:$B$27</formula1>
    </dataValidation>
    <dataValidation type="decimal" operator="greaterThanOrEqual" allowBlank="1" showErrorMessage="1" errorTitle="A number" error="A number of 0 or more, in the unit on Settings." sqref="D2:D51">
      <formula1>0</formula1>
    </dataValidation>
    <dataValidation type="list" allowBlank="1" showErrorMessage="1" errorTitle="Leave type" error="Choose a leave type from Settings, or All leave types." sqref="E2:E51">
      <formula1>Settings!$B$15:$B$20</formula1>
    </dataValidation>
    <dataValidation type="decimal" operator="greaterThanOrEqual" allowBlank="1" showErrorMessage="1" errorTitle="A number" error="A number of 0 or more, in the unit on Settings." sqref="F2:F51">
      <formula1>0</formula1>
    </dataValidation>
    <dataValidation type="decimal" operator="greaterThanOrEqual" allowBlank="1" showErrorMessage="1" errorTitle="A number" error="A number of 0 or more, in the unit on Settings." sqref="G2:G51">
      <formula1>0</formula1>
    </dataValidation>
    <dataValidation type="decimal" operator="greaterThanOrEqual" allowBlank="1" showErrorMessage="1" errorTitle="A number" error="A number of 0 or more, in the unit on Settings." sqref="H2:H51">
      <formula1>0</formula1>
    </dataValidation>
    <dataValidation type="list" allowBlank="1" showErrorMessage="1" errorTitle="Active" error="Y or N." sqref="I2:I51">
      <formula1>"Y,N"</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C744"/>
  </sheetPr>
  <dimension ref="A1:G200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4" customWidth="1"/>
    <col min="3" max="4" width="14" customWidth="1"/>
    <col min="5" max="5" width="40" customWidth="1"/>
    <col min="7" max="7" width="70" customWidth="1"/>
  </cols>
  <sheetData>
    <row r="1" spans="1:7" x14ac:dyDescent="0.25">
      <c r="A1" s="13" t="s">
        <v>108</v>
      </c>
      <c r="B1" s="13" t="s">
        <v>109</v>
      </c>
      <c r="C1" s="13" t="s">
        <v>110</v>
      </c>
      <c r="D1" s="13" t="str">
        <f>"Amount ("&amp;LOWER(Settings!$B$8)&amp;")"</f>
        <v>Amount (hours)</v>
      </c>
      <c r="E1" s="13" t="s">
        <v>111</v>
      </c>
      <c r="G1" s="17" t="s">
        <v>112</v>
      </c>
    </row>
    <row r="2" spans="1:7" x14ac:dyDescent="0.25">
      <c r="A2" s="10">
        <v>46024</v>
      </c>
      <c r="B2" s="9" t="s">
        <v>89</v>
      </c>
      <c r="C2" s="9" t="s">
        <v>60</v>
      </c>
      <c r="D2" s="19">
        <v>8</v>
      </c>
      <c r="E2" s="9" t="s">
        <v>113</v>
      </c>
      <c r="G2" s="7" t="s">
        <v>114</v>
      </c>
    </row>
    <row r="3" spans="1:7" x14ac:dyDescent="0.25">
      <c r="A3" s="10">
        <v>46038</v>
      </c>
      <c r="B3" s="9" t="s">
        <v>94</v>
      </c>
      <c r="C3" s="9" t="s">
        <v>64</v>
      </c>
      <c r="D3" s="19">
        <v>8</v>
      </c>
      <c r="E3" s="9"/>
      <c r="G3" s="7" t="s">
        <v>115</v>
      </c>
    </row>
    <row r="4" spans="1:7" x14ac:dyDescent="0.25">
      <c r="A4" s="10">
        <v>46066</v>
      </c>
      <c r="B4" s="9" t="s">
        <v>91</v>
      </c>
      <c r="C4" s="9" t="s">
        <v>60</v>
      </c>
      <c r="D4" s="19">
        <v>8</v>
      </c>
      <c r="E4" s="9" t="s">
        <v>116</v>
      </c>
      <c r="G4" s="7" t="s">
        <v>117</v>
      </c>
    </row>
    <row r="5" spans="1:7" x14ac:dyDescent="0.25">
      <c r="A5" s="10">
        <v>46069</v>
      </c>
      <c r="B5" s="9" t="s">
        <v>91</v>
      </c>
      <c r="C5" s="9" t="s">
        <v>60</v>
      </c>
      <c r="D5" s="19">
        <v>8</v>
      </c>
      <c r="E5" s="9" t="s">
        <v>116</v>
      </c>
      <c r="G5" s="7" t="s">
        <v>118</v>
      </c>
    </row>
    <row r="6" spans="1:5" x14ac:dyDescent="0.25">
      <c r="A6" s="10">
        <v>46090</v>
      </c>
      <c r="B6" s="9" t="s">
        <v>96</v>
      </c>
      <c r="C6" s="9" t="s">
        <v>62</v>
      </c>
      <c r="D6" s="19">
        <v>4</v>
      </c>
      <c r="E6" s="9" t="s">
        <v>119</v>
      </c>
    </row>
    <row r="7" spans="1:5" x14ac:dyDescent="0.25">
      <c r="A7" s="10">
        <v>46104</v>
      </c>
      <c r="B7" s="9" t="s">
        <v>89</v>
      </c>
      <c r="C7" s="9" t="s">
        <v>60</v>
      </c>
      <c r="D7" s="19">
        <v>8</v>
      </c>
      <c r="E7" s="9" t="s">
        <v>120</v>
      </c>
    </row>
    <row r="8" spans="1:5" x14ac:dyDescent="0.25">
      <c r="A8" s="10">
        <v>46105</v>
      </c>
      <c r="B8" s="9" t="s">
        <v>89</v>
      </c>
      <c r="C8" s="9" t="s">
        <v>60</v>
      </c>
      <c r="D8" s="19">
        <v>8</v>
      </c>
      <c r="E8" s="9" t="s">
        <v>120</v>
      </c>
    </row>
    <row r="9" spans="1:5" x14ac:dyDescent="0.25">
      <c r="A9" s="10">
        <v>46106</v>
      </c>
      <c r="B9" s="9" t="s">
        <v>89</v>
      </c>
      <c r="C9" s="9" t="s">
        <v>60</v>
      </c>
      <c r="D9" s="19">
        <v>8</v>
      </c>
      <c r="E9" s="9" t="s">
        <v>120</v>
      </c>
    </row>
    <row r="10" spans="1:5" x14ac:dyDescent="0.25">
      <c r="A10" s="10">
        <v>46107</v>
      </c>
      <c r="B10" s="9" t="s">
        <v>89</v>
      </c>
      <c r="C10" s="9" t="s">
        <v>60</v>
      </c>
      <c r="D10" s="19">
        <v>8</v>
      </c>
      <c r="E10" s="9" t="s">
        <v>120</v>
      </c>
    </row>
    <row r="11" spans="1:5" x14ac:dyDescent="0.25">
      <c r="A11" s="10">
        <v>46108</v>
      </c>
      <c r="B11" s="9" t="s">
        <v>89</v>
      </c>
      <c r="C11" s="9" t="s">
        <v>60</v>
      </c>
      <c r="D11" s="19">
        <v>8</v>
      </c>
      <c r="E11" s="9" t="s">
        <v>120</v>
      </c>
    </row>
    <row r="12" spans="1:5" x14ac:dyDescent="0.25">
      <c r="A12" s="10">
        <v>46122</v>
      </c>
      <c r="B12" s="9" t="s">
        <v>98</v>
      </c>
      <c r="C12" s="9" t="s">
        <v>62</v>
      </c>
      <c r="D12" s="19">
        <v>2</v>
      </c>
      <c r="E12" s="9" t="s">
        <v>121</v>
      </c>
    </row>
    <row r="13" spans="1:5" x14ac:dyDescent="0.25">
      <c r="A13" s="10">
        <v>46164</v>
      </c>
      <c r="B13" s="9" t="s">
        <v>94</v>
      </c>
      <c r="C13" s="9" t="s">
        <v>60</v>
      </c>
      <c r="D13" s="19">
        <v>8</v>
      </c>
      <c r="E13" s="9" t="s">
        <v>116</v>
      </c>
    </row>
    <row r="14" spans="1:5" x14ac:dyDescent="0.25">
      <c r="A14" s="10">
        <v>46188</v>
      </c>
      <c r="B14" s="9" t="s">
        <v>96</v>
      </c>
      <c r="C14" s="9" t="s">
        <v>64</v>
      </c>
      <c r="D14" s="19">
        <v>8</v>
      </c>
      <c r="E14" s="9"/>
    </row>
    <row r="15" spans="1:5" x14ac:dyDescent="0.25">
      <c r="A15" s="10">
        <v>46209</v>
      </c>
      <c r="B15" s="9" t="s">
        <v>92</v>
      </c>
      <c r="C15" s="9" t="s">
        <v>64</v>
      </c>
      <c r="D15" s="19">
        <v>3.75</v>
      </c>
      <c r="E15" s="9" t="s">
        <v>122</v>
      </c>
    </row>
    <row r="16" spans="1:5" x14ac:dyDescent="0.25">
      <c r="A16" s="10">
        <v>46248</v>
      </c>
      <c r="B16" s="9" t="s">
        <v>98</v>
      </c>
      <c r="C16" s="9" t="s">
        <v>60</v>
      </c>
      <c r="D16" s="19">
        <v>8</v>
      </c>
      <c r="E16" s="9"/>
    </row>
    <row r="17" spans="1:5" x14ac:dyDescent="0.25">
      <c r="A17" s="10">
        <v>46269</v>
      </c>
      <c r="B17" s="9" t="s">
        <v>89</v>
      </c>
      <c r="C17" s="9" t="s">
        <v>62</v>
      </c>
      <c r="D17" s="19">
        <v>0.25</v>
      </c>
      <c r="E17" s="9" t="s">
        <v>123</v>
      </c>
    </row>
    <row r="18" spans="1:5" x14ac:dyDescent="0.25">
      <c r="A18" s="10">
        <v>46304</v>
      </c>
      <c r="B18" s="9" t="s">
        <v>91</v>
      </c>
      <c r="C18" s="9" t="s">
        <v>60</v>
      </c>
      <c r="D18" s="19">
        <v>8</v>
      </c>
      <c r="E18" s="9"/>
    </row>
    <row r="19" spans="1:5" x14ac:dyDescent="0.25">
      <c r="A19" s="10">
        <v>46318</v>
      </c>
      <c r="B19" s="9" t="s">
        <v>92</v>
      </c>
      <c r="C19" s="9" t="s">
        <v>60</v>
      </c>
      <c r="D19" s="19">
        <v>8</v>
      </c>
      <c r="E19" s="9" t="s">
        <v>124</v>
      </c>
    </row>
    <row r="20" spans="1:5" x14ac:dyDescent="0.25">
      <c r="A20" s="10">
        <v>46353</v>
      </c>
      <c r="B20" s="9" t="s">
        <v>94</v>
      </c>
      <c r="C20" s="9" t="s">
        <v>60</v>
      </c>
      <c r="D20" s="19">
        <v>8</v>
      </c>
      <c r="E20" s="9"/>
    </row>
    <row r="21" spans="1:5" x14ac:dyDescent="0.25">
      <c r="A21" s="10">
        <v>46380</v>
      </c>
      <c r="B21" s="9" t="s">
        <v>96</v>
      </c>
      <c r="C21" s="9" t="s">
        <v>60</v>
      </c>
      <c r="D21" s="19">
        <v>8</v>
      </c>
      <c r="E21" s="9"/>
    </row>
    <row r="22" spans="1:5" x14ac:dyDescent="0.25">
      <c r="A22" s="10"/>
      <c r="B22" s="9"/>
      <c r="C22" s="9"/>
      <c r="D22" s="19"/>
      <c r="E22" s="9"/>
    </row>
    <row r="23" spans="1:5" x14ac:dyDescent="0.25">
      <c r="A23" s="10"/>
      <c r="B23" s="9"/>
      <c r="C23" s="9"/>
      <c r="D23" s="19"/>
      <c r="E23" s="9"/>
    </row>
    <row r="24" spans="1:5" x14ac:dyDescent="0.25">
      <c r="A24" s="10"/>
      <c r="B24" s="9"/>
      <c r="C24" s="9"/>
      <c r="D24" s="19"/>
      <c r="E24" s="9"/>
    </row>
    <row r="25" spans="1:5" x14ac:dyDescent="0.25">
      <c r="A25" s="10"/>
      <c r="B25" s="9"/>
      <c r="C25" s="9"/>
      <c r="D25" s="19"/>
      <c r="E25" s="9"/>
    </row>
    <row r="26" spans="1:5" x14ac:dyDescent="0.25">
      <c r="A26" s="10"/>
      <c r="B26" s="9"/>
      <c r="C26" s="9"/>
      <c r="D26" s="19"/>
      <c r="E26" s="9"/>
    </row>
    <row r="27" spans="1:5" x14ac:dyDescent="0.25">
      <c r="A27" s="10"/>
      <c r="B27" s="9"/>
      <c r="C27" s="9"/>
      <c r="D27" s="19"/>
      <c r="E27" s="9"/>
    </row>
    <row r="28" spans="1:5" x14ac:dyDescent="0.25">
      <c r="A28" s="10"/>
      <c r="B28" s="9"/>
      <c r="C28" s="9"/>
      <c r="D28" s="19"/>
      <c r="E28" s="9"/>
    </row>
    <row r="29" spans="1:5" x14ac:dyDescent="0.25">
      <c r="A29" s="10"/>
      <c r="B29" s="9"/>
      <c r="C29" s="9"/>
      <c r="D29" s="19"/>
      <c r="E29" s="9"/>
    </row>
    <row r="30" spans="1:5" x14ac:dyDescent="0.25">
      <c r="A30" s="10"/>
      <c r="B30" s="9"/>
      <c r="C30" s="9"/>
      <c r="D30" s="19"/>
      <c r="E30" s="9"/>
    </row>
    <row r="31" spans="1:5" x14ac:dyDescent="0.25">
      <c r="A31" s="10"/>
      <c r="B31" s="9"/>
      <c r="C31" s="9"/>
      <c r="D31" s="19"/>
      <c r="E31" s="9"/>
    </row>
    <row r="32" spans="1:5" x14ac:dyDescent="0.25">
      <c r="A32" s="10"/>
      <c r="B32" s="9"/>
      <c r="C32" s="9"/>
      <c r="D32" s="19"/>
      <c r="E32" s="9"/>
    </row>
    <row r="33" spans="1:5" x14ac:dyDescent="0.25">
      <c r="A33" s="10"/>
      <c r="B33" s="9"/>
      <c r="C33" s="9"/>
      <c r="D33" s="19"/>
      <c r="E33" s="9"/>
    </row>
    <row r="34" spans="1:5" x14ac:dyDescent="0.25">
      <c r="A34" s="10"/>
      <c r="B34" s="9"/>
      <c r="C34" s="9"/>
      <c r="D34" s="19"/>
      <c r="E34" s="9"/>
    </row>
    <row r="35" spans="1:5" x14ac:dyDescent="0.25">
      <c r="A35" s="10"/>
      <c r="B35" s="9"/>
      <c r="C35" s="9"/>
      <c r="D35" s="19"/>
      <c r="E35" s="9"/>
    </row>
    <row r="36" spans="1:5" x14ac:dyDescent="0.25">
      <c r="A36" s="10"/>
      <c r="B36" s="9"/>
      <c r="C36" s="9"/>
      <c r="D36" s="19"/>
      <c r="E36" s="9"/>
    </row>
    <row r="37" spans="1:5" x14ac:dyDescent="0.25">
      <c r="A37" s="10"/>
      <c r="B37" s="9"/>
      <c r="C37" s="9"/>
      <c r="D37" s="19"/>
      <c r="E37" s="9"/>
    </row>
    <row r="38" spans="1:5" x14ac:dyDescent="0.25">
      <c r="A38" s="10"/>
      <c r="B38" s="9"/>
      <c r="C38" s="9"/>
      <c r="D38" s="19"/>
      <c r="E38" s="9"/>
    </row>
    <row r="39" spans="1:5" x14ac:dyDescent="0.25">
      <c r="A39" s="10"/>
      <c r="B39" s="9"/>
      <c r="C39" s="9"/>
      <c r="D39" s="19"/>
      <c r="E39" s="9"/>
    </row>
    <row r="40" spans="1:5" x14ac:dyDescent="0.25">
      <c r="A40" s="10"/>
      <c r="B40" s="9"/>
      <c r="C40" s="9"/>
      <c r="D40" s="19"/>
      <c r="E40" s="9"/>
    </row>
    <row r="41" spans="1:5" x14ac:dyDescent="0.25">
      <c r="A41" s="10"/>
      <c r="B41" s="9"/>
      <c r="C41" s="9"/>
      <c r="D41" s="19"/>
      <c r="E41" s="9"/>
    </row>
    <row r="42" spans="1:5" x14ac:dyDescent="0.25">
      <c r="A42" s="10"/>
      <c r="B42" s="9"/>
      <c r="C42" s="9"/>
      <c r="D42" s="19"/>
      <c r="E42" s="9"/>
    </row>
    <row r="43" spans="1:5" x14ac:dyDescent="0.25">
      <c r="A43" s="10"/>
      <c r="B43" s="9"/>
      <c r="C43" s="9"/>
      <c r="D43" s="19"/>
      <c r="E43" s="9"/>
    </row>
    <row r="44" spans="1:5" x14ac:dyDescent="0.25">
      <c r="A44" s="10"/>
      <c r="B44" s="9"/>
      <c r="C44" s="9"/>
      <c r="D44" s="19"/>
      <c r="E44" s="9"/>
    </row>
    <row r="45" spans="1:5" x14ac:dyDescent="0.25">
      <c r="A45" s="10"/>
      <c r="B45" s="9"/>
      <c r="C45" s="9"/>
      <c r="D45" s="19"/>
      <c r="E45" s="9"/>
    </row>
    <row r="46" spans="1:5" x14ac:dyDescent="0.25">
      <c r="A46" s="10"/>
      <c r="B46" s="9"/>
      <c r="C46" s="9"/>
      <c r="D46" s="19"/>
      <c r="E46" s="9"/>
    </row>
    <row r="47" spans="1:5" x14ac:dyDescent="0.25">
      <c r="A47" s="10"/>
      <c r="B47" s="9"/>
      <c r="C47" s="9"/>
      <c r="D47" s="19"/>
      <c r="E47" s="9"/>
    </row>
    <row r="48" spans="1:5" x14ac:dyDescent="0.25">
      <c r="A48" s="10"/>
      <c r="B48" s="9"/>
      <c r="C48" s="9"/>
      <c r="D48" s="19"/>
      <c r="E48" s="9"/>
    </row>
    <row r="49" spans="1:5" x14ac:dyDescent="0.25">
      <c r="A49" s="10"/>
      <c r="B49" s="9"/>
      <c r="C49" s="9"/>
      <c r="D49" s="19"/>
      <c r="E49" s="9"/>
    </row>
    <row r="50" spans="1:5" x14ac:dyDescent="0.25">
      <c r="A50" s="10"/>
      <c r="B50" s="9"/>
      <c r="C50" s="9"/>
      <c r="D50" s="19"/>
      <c r="E50" s="9"/>
    </row>
    <row r="51" spans="1:5" x14ac:dyDescent="0.25">
      <c r="A51" s="10"/>
      <c r="B51" s="9"/>
      <c r="C51" s="9"/>
      <c r="D51" s="19"/>
      <c r="E51" s="9"/>
    </row>
    <row r="52" spans="1:5" x14ac:dyDescent="0.25">
      <c r="A52" s="10"/>
      <c r="B52" s="9"/>
      <c r="C52" s="9"/>
      <c r="D52" s="19"/>
      <c r="E52" s="9"/>
    </row>
    <row r="53" spans="1:5" x14ac:dyDescent="0.25">
      <c r="A53" s="10"/>
      <c r="B53" s="9"/>
      <c r="C53" s="9"/>
      <c r="D53" s="19"/>
      <c r="E53" s="9"/>
    </row>
    <row r="54" spans="1:5" x14ac:dyDescent="0.25">
      <c r="A54" s="10"/>
      <c r="B54" s="9"/>
      <c r="C54" s="9"/>
      <c r="D54" s="19"/>
      <c r="E54" s="9"/>
    </row>
    <row r="55" spans="1:5" x14ac:dyDescent="0.25">
      <c r="A55" s="10"/>
      <c r="B55" s="9"/>
      <c r="C55" s="9"/>
      <c r="D55" s="19"/>
      <c r="E55" s="9"/>
    </row>
    <row r="56" spans="1:5" x14ac:dyDescent="0.25">
      <c r="A56" s="10"/>
      <c r="B56" s="9"/>
      <c r="C56" s="9"/>
      <c r="D56" s="19"/>
      <c r="E56" s="9"/>
    </row>
    <row r="57" spans="1:5" x14ac:dyDescent="0.25">
      <c r="A57" s="10"/>
      <c r="B57" s="9"/>
      <c r="C57" s="9"/>
      <c r="D57" s="19"/>
      <c r="E57" s="9"/>
    </row>
    <row r="58" spans="1:5" x14ac:dyDescent="0.25">
      <c r="A58" s="10"/>
      <c r="B58" s="9"/>
      <c r="C58" s="9"/>
      <c r="D58" s="19"/>
      <c r="E58" s="9"/>
    </row>
    <row r="59" spans="1:5" x14ac:dyDescent="0.25">
      <c r="A59" s="10"/>
      <c r="B59" s="9"/>
      <c r="C59" s="9"/>
      <c r="D59" s="19"/>
      <c r="E59" s="9"/>
    </row>
    <row r="60" spans="1:5" x14ac:dyDescent="0.25">
      <c r="A60" s="10"/>
      <c r="B60" s="9"/>
      <c r="C60" s="9"/>
      <c r="D60" s="19"/>
      <c r="E60" s="9"/>
    </row>
    <row r="61" spans="1:5" x14ac:dyDescent="0.25">
      <c r="A61" s="10"/>
      <c r="B61" s="9"/>
      <c r="C61" s="9"/>
      <c r="D61" s="19"/>
      <c r="E61" s="9"/>
    </row>
    <row r="62" spans="1:5" x14ac:dyDescent="0.25">
      <c r="A62" s="10"/>
      <c r="B62" s="9"/>
      <c r="C62" s="9"/>
      <c r="D62" s="19"/>
      <c r="E62" s="9"/>
    </row>
    <row r="63" spans="1:5" x14ac:dyDescent="0.25">
      <c r="A63" s="10"/>
      <c r="B63" s="9"/>
      <c r="C63" s="9"/>
      <c r="D63" s="19"/>
      <c r="E63" s="9"/>
    </row>
    <row r="64" spans="1:5" x14ac:dyDescent="0.25">
      <c r="A64" s="10"/>
      <c r="B64" s="9"/>
      <c r="C64" s="9"/>
      <c r="D64" s="19"/>
      <c r="E64" s="9"/>
    </row>
    <row r="65" spans="1:5" x14ac:dyDescent="0.25">
      <c r="A65" s="10"/>
      <c r="B65" s="9"/>
      <c r="C65" s="9"/>
      <c r="D65" s="19"/>
      <c r="E65" s="9"/>
    </row>
    <row r="66" spans="1:5" x14ac:dyDescent="0.25">
      <c r="A66" s="10"/>
      <c r="B66" s="9"/>
      <c r="C66" s="9"/>
      <c r="D66" s="19"/>
      <c r="E66" s="9"/>
    </row>
    <row r="67" spans="1:5" x14ac:dyDescent="0.25">
      <c r="A67" s="10"/>
      <c r="B67" s="9"/>
      <c r="C67" s="9"/>
      <c r="D67" s="19"/>
      <c r="E67" s="9"/>
    </row>
    <row r="68" spans="1:5" x14ac:dyDescent="0.25">
      <c r="A68" s="10"/>
      <c r="B68" s="9"/>
      <c r="C68" s="9"/>
      <c r="D68" s="19"/>
      <c r="E68" s="9"/>
    </row>
    <row r="69" spans="1:5" x14ac:dyDescent="0.25">
      <c r="A69" s="10"/>
      <c r="B69" s="9"/>
      <c r="C69" s="9"/>
      <c r="D69" s="19"/>
      <c r="E69" s="9"/>
    </row>
    <row r="70" spans="1:5" x14ac:dyDescent="0.25">
      <c r="A70" s="10"/>
      <c r="B70" s="9"/>
      <c r="C70" s="9"/>
      <c r="D70" s="19"/>
      <c r="E70" s="9"/>
    </row>
    <row r="71" spans="1:5" x14ac:dyDescent="0.25">
      <c r="A71" s="10"/>
      <c r="B71" s="9"/>
      <c r="C71" s="9"/>
      <c r="D71" s="19"/>
      <c r="E71" s="9"/>
    </row>
    <row r="72" spans="1:5" x14ac:dyDescent="0.25">
      <c r="A72" s="10"/>
      <c r="B72" s="9"/>
      <c r="C72" s="9"/>
      <c r="D72" s="19"/>
      <c r="E72" s="9"/>
    </row>
    <row r="73" spans="1:5" x14ac:dyDescent="0.25">
      <c r="A73" s="10"/>
      <c r="B73" s="9"/>
      <c r="C73" s="9"/>
      <c r="D73" s="19"/>
      <c r="E73" s="9"/>
    </row>
    <row r="74" spans="1:5" x14ac:dyDescent="0.25">
      <c r="A74" s="10"/>
      <c r="B74" s="9"/>
      <c r="C74" s="9"/>
      <c r="D74" s="19"/>
      <c r="E74" s="9"/>
    </row>
    <row r="75" spans="1:5" x14ac:dyDescent="0.25">
      <c r="A75" s="10"/>
      <c r="B75" s="9"/>
      <c r="C75" s="9"/>
      <c r="D75" s="19"/>
      <c r="E75" s="9"/>
    </row>
    <row r="76" spans="1:5" x14ac:dyDescent="0.25">
      <c r="A76" s="10"/>
      <c r="B76" s="9"/>
      <c r="C76" s="9"/>
      <c r="D76" s="19"/>
      <c r="E76" s="9"/>
    </row>
    <row r="77" spans="1:5" x14ac:dyDescent="0.25">
      <c r="A77" s="10"/>
      <c r="B77" s="9"/>
      <c r="C77" s="9"/>
      <c r="D77" s="19"/>
      <c r="E77" s="9"/>
    </row>
    <row r="78" spans="1:5" x14ac:dyDescent="0.25">
      <c r="A78" s="10"/>
      <c r="B78" s="9"/>
      <c r="C78" s="9"/>
      <c r="D78" s="19"/>
      <c r="E78" s="9"/>
    </row>
    <row r="79" spans="1:5" x14ac:dyDescent="0.25">
      <c r="A79" s="10"/>
      <c r="B79" s="9"/>
      <c r="C79" s="9"/>
      <c r="D79" s="19"/>
      <c r="E79" s="9"/>
    </row>
    <row r="80" spans="1:5" x14ac:dyDescent="0.25">
      <c r="A80" s="10"/>
      <c r="B80" s="9"/>
      <c r="C80" s="9"/>
      <c r="D80" s="19"/>
      <c r="E80" s="9"/>
    </row>
    <row r="81" spans="1:5" x14ac:dyDescent="0.25">
      <c r="A81" s="10"/>
      <c r="B81" s="9"/>
      <c r="C81" s="9"/>
      <c r="D81" s="19"/>
      <c r="E81" s="9"/>
    </row>
    <row r="82" spans="1:5" x14ac:dyDescent="0.25">
      <c r="A82" s="10"/>
      <c r="B82" s="9"/>
      <c r="C82" s="9"/>
      <c r="D82" s="19"/>
      <c r="E82" s="9"/>
    </row>
    <row r="83" spans="1:5" x14ac:dyDescent="0.25">
      <c r="A83" s="10"/>
      <c r="B83" s="9"/>
      <c r="C83" s="9"/>
      <c r="D83" s="19"/>
      <c r="E83" s="9"/>
    </row>
    <row r="84" spans="1:5" x14ac:dyDescent="0.25">
      <c r="A84" s="10"/>
      <c r="B84" s="9"/>
      <c r="C84" s="9"/>
      <c r="D84" s="19"/>
      <c r="E84" s="9"/>
    </row>
    <row r="85" spans="1:5" x14ac:dyDescent="0.25">
      <c r="A85" s="10"/>
      <c r="B85" s="9"/>
      <c r="C85" s="9"/>
      <c r="D85" s="19"/>
      <c r="E85" s="9"/>
    </row>
    <row r="86" spans="1:5" x14ac:dyDescent="0.25">
      <c r="A86" s="10"/>
      <c r="B86" s="9"/>
      <c r="C86" s="9"/>
      <c r="D86" s="19"/>
      <c r="E86" s="9"/>
    </row>
    <row r="87" spans="1:5" x14ac:dyDescent="0.25">
      <c r="A87" s="10"/>
      <c r="B87" s="9"/>
      <c r="C87" s="9"/>
      <c r="D87" s="19"/>
      <c r="E87" s="9"/>
    </row>
    <row r="88" spans="1:5" x14ac:dyDescent="0.25">
      <c r="A88" s="10"/>
      <c r="B88" s="9"/>
      <c r="C88" s="9"/>
      <c r="D88" s="19"/>
      <c r="E88" s="9"/>
    </row>
    <row r="89" spans="1:5" x14ac:dyDescent="0.25">
      <c r="A89" s="10"/>
      <c r="B89" s="9"/>
      <c r="C89" s="9"/>
      <c r="D89" s="19"/>
      <c r="E89" s="9"/>
    </row>
    <row r="90" spans="1:5" x14ac:dyDescent="0.25">
      <c r="A90" s="10"/>
      <c r="B90" s="9"/>
      <c r="C90" s="9"/>
      <c r="D90" s="19"/>
      <c r="E90" s="9"/>
    </row>
    <row r="91" spans="1:5" x14ac:dyDescent="0.25">
      <c r="A91" s="10"/>
      <c r="B91" s="9"/>
      <c r="C91" s="9"/>
      <c r="D91" s="19"/>
      <c r="E91" s="9"/>
    </row>
    <row r="92" spans="1:5" x14ac:dyDescent="0.25">
      <c r="A92" s="10"/>
      <c r="B92" s="9"/>
      <c r="C92" s="9"/>
      <c r="D92" s="19"/>
      <c r="E92" s="9"/>
    </row>
    <row r="93" spans="1:5" x14ac:dyDescent="0.25">
      <c r="A93" s="10"/>
      <c r="B93" s="9"/>
      <c r="C93" s="9"/>
      <c r="D93" s="19"/>
      <c r="E93" s="9"/>
    </row>
    <row r="94" spans="1:5" x14ac:dyDescent="0.25">
      <c r="A94" s="10"/>
      <c r="B94" s="9"/>
      <c r="C94" s="9"/>
      <c r="D94" s="19"/>
      <c r="E94" s="9"/>
    </row>
    <row r="95" spans="1:5" x14ac:dyDescent="0.25">
      <c r="A95" s="10"/>
      <c r="B95" s="9"/>
      <c r="C95" s="9"/>
      <c r="D95" s="19"/>
      <c r="E95" s="9"/>
    </row>
    <row r="96" spans="1:5" x14ac:dyDescent="0.25">
      <c r="A96" s="10"/>
      <c r="B96" s="9"/>
      <c r="C96" s="9"/>
      <c r="D96" s="19"/>
      <c r="E96" s="9"/>
    </row>
    <row r="97" spans="1:5" x14ac:dyDescent="0.25">
      <c r="A97" s="10"/>
      <c r="B97" s="9"/>
      <c r="C97" s="9"/>
      <c r="D97" s="19"/>
      <c r="E97" s="9"/>
    </row>
    <row r="98" spans="1:5" x14ac:dyDescent="0.25">
      <c r="A98" s="10"/>
      <c r="B98" s="9"/>
      <c r="C98" s="9"/>
      <c r="D98" s="19"/>
      <c r="E98" s="9"/>
    </row>
    <row r="99" spans="1:5" x14ac:dyDescent="0.25">
      <c r="A99" s="10"/>
      <c r="B99" s="9"/>
      <c r="C99" s="9"/>
      <c r="D99" s="19"/>
      <c r="E99" s="9"/>
    </row>
    <row r="100" spans="1:5" x14ac:dyDescent="0.25">
      <c r="A100" s="10"/>
      <c r="B100" s="9"/>
      <c r="C100" s="9"/>
      <c r="D100" s="19"/>
      <c r="E100" s="9"/>
    </row>
    <row r="101" spans="1:5" x14ac:dyDescent="0.25">
      <c r="A101" s="10"/>
      <c r="B101" s="9"/>
      <c r="C101" s="9"/>
      <c r="D101" s="19"/>
      <c r="E101" s="9"/>
    </row>
    <row r="102" spans="1:5" x14ac:dyDescent="0.25">
      <c r="A102" s="10"/>
      <c r="B102" s="9"/>
      <c r="C102" s="9"/>
      <c r="D102" s="19"/>
      <c r="E102" s="9"/>
    </row>
    <row r="103" spans="1:5" x14ac:dyDescent="0.25">
      <c r="A103" s="10"/>
      <c r="B103" s="9"/>
      <c r="C103" s="9"/>
      <c r="D103" s="19"/>
      <c r="E103" s="9"/>
    </row>
    <row r="104" spans="1:5" x14ac:dyDescent="0.25">
      <c r="A104" s="10"/>
      <c r="B104" s="9"/>
      <c r="C104" s="9"/>
      <c r="D104" s="19"/>
      <c r="E104" s="9"/>
    </row>
    <row r="105" spans="1:5" x14ac:dyDescent="0.25">
      <c r="A105" s="10"/>
      <c r="B105" s="9"/>
      <c r="C105" s="9"/>
      <c r="D105" s="19"/>
      <c r="E105" s="9"/>
    </row>
    <row r="106" spans="1:5" x14ac:dyDescent="0.25">
      <c r="A106" s="10"/>
      <c r="B106" s="9"/>
      <c r="C106" s="9"/>
      <c r="D106" s="19"/>
      <c r="E106" s="9"/>
    </row>
    <row r="107" spans="1:5" x14ac:dyDescent="0.25">
      <c r="A107" s="10"/>
      <c r="B107" s="9"/>
      <c r="C107" s="9"/>
      <c r="D107" s="19"/>
      <c r="E107" s="9"/>
    </row>
    <row r="108" spans="1:5" x14ac:dyDescent="0.25">
      <c r="A108" s="10"/>
      <c r="B108" s="9"/>
      <c r="C108" s="9"/>
      <c r="D108" s="19"/>
      <c r="E108" s="9"/>
    </row>
    <row r="109" spans="1:5" x14ac:dyDescent="0.25">
      <c r="A109" s="10"/>
      <c r="B109" s="9"/>
      <c r="C109" s="9"/>
      <c r="D109" s="19"/>
      <c r="E109" s="9"/>
    </row>
    <row r="110" spans="1:5" x14ac:dyDescent="0.25">
      <c r="A110" s="10"/>
      <c r="B110" s="9"/>
      <c r="C110" s="9"/>
      <c r="D110" s="19"/>
      <c r="E110" s="9"/>
    </row>
    <row r="111" spans="1:5" x14ac:dyDescent="0.25">
      <c r="A111" s="10"/>
      <c r="B111" s="9"/>
      <c r="C111" s="9"/>
      <c r="D111" s="19"/>
      <c r="E111" s="9"/>
    </row>
    <row r="112" spans="1:5" x14ac:dyDescent="0.25">
      <c r="A112" s="10"/>
      <c r="B112" s="9"/>
      <c r="C112" s="9"/>
      <c r="D112" s="19"/>
      <c r="E112" s="9"/>
    </row>
    <row r="113" spans="1:5" x14ac:dyDescent="0.25">
      <c r="A113" s="10"/>
      <c r="B113" s="9"/>
      <c r="C113" s="9"/>
      <c r="D113" s="19"/>
      <c r="E113" s="9"/>
    </row>
    <row r="114" spans="1:5" x14ac:dyDescent="0.25">
      <c r="A114" s="10"/>
      <c r="B114" s="9"/>
      <c r="C114" s="9"/>
      <c r="D114" s="19"/>
      <c r="E114" s="9"/>
    </row>
    <row r="115" spans="1:5" x14ac:dyDescent="0.25">
      <c r="A115" s="10"/>
      <c r="B115" s="9"/>
      <c r="C115" s="9"/>
      <c r="D115" s="19"/>
      <c r="E115" s="9"/>
    </row>
    <row r="116" spans="1:5" x14ac:dyDescent="0.25">
      <c r="A116" s="10"/>
      <c r="B116" s="9"/>
      <c r="C116" s="9"/>
      <c r="D116" s="19"/>
      <c r="E116" s="9"/>
    </row>
    <row r="117" spans="1:5" x14ac:dyDescent="0.25">
      <c r="A117" s="10"/>
      <c r="B117" s="9"/>
      <c r="C117" s="9"/>
      <c r="D117" s="19"/>
      <c r="E117" s="9"/>
    </row>
    <row r="118" spans="1:5" x14ac:dyDescent="0.25">
      <c r="A118" s="10"/>
      <c r="B118" s="9"/>
      <c r="C118" s="9"/>
      <c r="D118" s="19"/>
      <c r="E118" s="9"/>
    </row>
    <row r="119" spans="1:5" x14ac:dyDescent="0.25">
      <c r="A119" s="10"/>
      <c r="B119" s="9"/>
      <c r="C119" s="9"/>
      <c r="D119" s="19"/>
      <c r="E119" s="9"/>
    </row>
    <row r="120" spans="1:5" x14ac:dyDescent="0.25">
      <c r="A120" s="10"/>
      <c r="B120" s="9"/>
      <c r="C120" s="9"/>
      <c r="D120" s="19"/>
      <c r="E120" s="9"/>
    </row>
    <row r="121" spans="1:5" x14ac:dyDescent="0.25">
      <c r="A121" s="10"/>
      <c r="B121" s="9"/>
      <c r="C121" s="9"/>
      <c r="D121" s="19"/>
      <c r="E121" s="9"/>
    </row>
    <row r="122" spans="1:5" x14ac:dyDescent="0.25">
      <c r="A122" s="10"/>
      <c r="B122" s="9"/>
      <c r="C122" s="9"/>
      <c r="D122" s="19"/>
      <c r="E122" s="9"/>
    </row>
    <row r="123" spans="1:5" x14ac:dyDescent="0.25">
      <c r="A123" s="10"/>
      <c r="B123" s="9"/>
      <c r="C123" s="9"/>
      <c r="D123" s="19"/>
      <c r="E123" s="9"/>
    </row>
    <row r="124" spans="1:5" x14ac:dyDescent="0.25">
      <c r="A124" s="10"/>
      <c r="B124" s="9"/>
      <c r="C124" s="9"/>
      <c r="D124" s="19"/>
      <c r="E124" s="9"/>
    </row>
    <row r="125" spans="1:5" x14ac:dyDescent="0.25">
      <c r="A125" s="10"/>
      <c r="B125" s="9"/>
      <c r="C125" s="9"/>
      <c r="D125" s="19"/>
      <c r="E125" s="9"/>
    </row>
    <row r="126" spans="1:5" x14ac:dyDescent="0.25">
      <c r="A126" s="10"/>
      <c r="B126" s="9"/>
      <c r="C126" s="9"/>
      <c r="D126" s="19"/>
      <c r="E126" s="9"/>
    </row>
    <row r="127" spans="1:5" x14ac:dyDescent="0.25">
      <c r="A127" s="10"/>
      <c r="B127" s="9"/>
      <c r="C127" s="9"/>
      <c r="D127" s="19"/>
      <c r="E127" s="9"/>
    </row>
    <row r="128" spans="1:5" x14ac:dyDescent="0.25">
      <c r="A128" s="10"/>
      <c r="B128" s="9"/>
      <c r="C128" s="9"/>
      <c r="D128" s="19"/>
      <c r="E128" s="9"/>
    </row>
    <row r="129" spans="1:5" x14ac:dyDescent="0.25">
      <c r="A129" s="10"/>
      <c r="B129" s="9"/>
      <c r="C129" s="9"/>
      <c r="D129" s="19"/>
      <c r="E129" s="9"/>
    </row>
    <row r="130" spans="1:5" x14ac:dyDescent="0.25">
      <c r="A130" s="10"/>
      <c r="B130" s="9"/>
      <c r="C130" s="9"/>
      <c r="D130" s="19"/>
      <c r="E130" s="9"/>
    </row>
    <row r="131" spans="1:5" x14ac:dyDescent="0.25">
      <c r="A131" s="10"/>
      <c r="B131" s="9"/>
      <c r="C131" s="9"/>
      <c r="D131" s="19"/>
      <c r="E131" s="9"/>
    </row>
    <row r="132" spans="1:5" x14ac:dyDescent="0.25">
      <c r="A132" s="10"/>
      <c r="B132" s="9"/>
      <c r="C132" s="9"/>
      <c r="D132" s="19"/>
      <c r="E132" s="9"/>
    </row>
    <row r="133" spans="1:5" x14ac:dyDescent="0.25">
      <c r="A133" s="10"/>
      <c r="B133" s="9"/>
      <c r="C133" s="9"/>
      <c r="D133" s="19"/>
      <c r="E133" s="9"/>
    </row>
    <row r="134" spans="1:5" x14ac:dyDescent="0.25">
      <c r="A134" s="10"/>
      <c r="B134" s="9"/>
      <c r="C134" s="9"/>
      <c r="D134" s="19"/>
      <c r="E134" s="9"/>
    </row>
    <row r="135" spans="1:5" x14ac:dyDescent="0.25">
      <c r="A135" s="10"/>
      <c r="B135" s="9"/>
      <c r="C135" s="9"/>
      <c r="D135" s="19"/>
      <c r="E135" s="9"/>
    </row>
    <row r="136" spans="1:5" x14ac:dyDescent="0.25">
      <c r="A136" s="10"/>
      <c r="B136" s="9"/>
      <c r="C136" s="9"/>
      <c r="D136" s="19"/>
      <c r="E136" s="9"/>
    </row>
    <row r="137" spans="1:5" x14ac:dyDescent="0.25">
      <c r="A137" s="10"/>
      <c r="B137" s="9"/>
      <c r="C137" s="9"/>
      <c r="D137" s="19"/>
      <c r="E137" s="9"/>
    </row>
    <row r="138" spans="1:5" x14ac:dyDescent="0.25">
      <c r="A138" s="10"/>
      <c r="B138" s="9"/>
      <c r="C138" s="9"/>
      <c r="D138" s="19"/>
      <c r="E138" s="9"/>
    </row>
    <row r="139" spans="1:5" x14ac:dyDescent="0.25">
      <c r="A139" s="10"/>
      <c r="B139" s="9"/>
      <c r="C139" s="9"/>
      <c r="D139" s="19"/>
      <c r="E139" s="9"/>
    </row>
    <row r="140" spans="1:5" x14ac:dyDescent="0.25">
      <c r="A140" s="10"/>
      <c r="B140" s="9"/>
      <c r="C140" s="9"/>
      <c r="D140" s="19"/>
      <c r="E140" s="9"/>
    </row>
    <row r="141" spans="1:5" x14ac:dyDescent="0.25">
      <c r="A141" s="10"/>
      <c r="B141" s="9"/>
      <c r="C141" s="9"/>
      <c r="D141" s="19"/>
      <c r="E141" s="9"/>
    </row>
    <row r="142" spans="1:5" x14ac:dyDescent="0.25">
      <c r="A142" s="10"/>
      <c r="B142" s="9"/>
      <c r="C142" s="9"/>
      <c r="D142" s="19"/>
      <c r="E142" s="9"/>
    </row>
    <row r="143" spans="1:5" x14ac:dyDescent="0.25">
      <c r="A143" s="10"/>
      <c r="B143" s="9"/>
      <c r="C143" s="9"/>
      <c r="D143" s="19"/>
      <c r="E143" s="9"/>
    </row>
    <row r="144" spans="1:5" x14ac:dyDescent="0.25">
      <c r="A144" s="10"/>
      <c r="B144" s="9"/>
      <c r="C144" s="9"/>
      <c r="D144" s="19"/>
      <c r="E144" s="9"/>
    </row>
    <row r="145" spans="1:5" x14ac:dyDescent="0.25">
      <c r="A145" s="10"/>
      <c r="B145" s="9"/>
      <c r="C145" s="9"/>
      <c r="D145" s="19"/>
      <c r="E145" s="9"/>
    </row>
    <row r="146" spans="1:5" x14ac:dyDescent="0.25">
      <c r="A146" s="10"/>
      <c r="B146" s="9"/>
      <c r="C146" s="9"/>
      <c r="D146" s="19"/>
      <c r="E146" s="9"/>
    </row>
    <row r="147" spans="1:5" x14ac:dyDescent="0.25">
      <c r="A147" s="10"/>
      <c r="B147" s="9"/>
      <c r="C147" s="9"/>
      <c r="D147" s="19"/>
      <c r="E147" s="9"/>
    </row>
    <row r="148" spans="1:5" x14ac:dyDescent="0.25">
      <c r="A148" s="10"/>
      <c r="B148" s="9"/>
      <c r="C148" s="9"/>
      <c r="D148" s="19"/>
      <c r="E148" s="9"/>
    </row>
    <row r="149" spans="1:5" x14ac:dyDescent="0.25">
      <c r="A149" s="10"/>
      <c r="B149" s="9"/>
      <c r="C149" s="9"/>
      <c r="D149" s="19"/>
      <c r="E149" s="9"/>
    </row>
    <row r="150" spans="1:5" x14ac:dyDescent="0.25">
      <c r="A150" s="10"/>
      <c r="B150" s="9"/>
      <c r="C150" s="9"/>
      <c r="D150" s="19"/>
      <c r="E150" s="9"/>
    </row>
    <row r="151" spans="1:5" x14ac:dyDescent="0.25">
      <c r="A151" s="10"/>
      <c r="B151" s="9"/>
      <c r="C151" s="9"/>
      <c r="D151" s="19"/>
      <c r="E151" s="9"/>
    </row>
    <row r="152" spans="1:5" x14ac:dyDescent="0.25">
      <c r="A152" s="10"/>
      <c r="B152" s="9"/>
      <c r="C152" s="9"/>
      <c r="D152" s="19"/>
      <c r="E152" s="9"/>
    </row>
    <row r="153" spans="1:5" x14ac:dyDescent="0.25">
      <c r="A153" s="10"/>
      <c r="B153" s="9"/>
      <c r="C153" s="9"/>
      <c r="D153" s="19"/>
      <c r="E153" s="9"/>
    </row>
    <row r="154" spans="1:5" x14ac:dyDescent="0.25">
      <c r="A154" s="10"/>
      <c r="B154" s="9"/>
      <c r="C154" s="9"/>
      <c r="D154" s="19"/>
      <c r="E154" s="9"/>
    </row>
    <row r="155" spans="1:5" x14ac:dyDescent="0.25">
      <c r="A155" s="10"/>
      <c r="B155" s="9"/>
      <c r="C155" s="9"/>
      <c r="D155" s="19"/>
      <c r="E155" s="9"/>
    </row>
    <row r="156" spans="1:5" x14ac:dyDescent="0.25">
      <c r="A156" s="10"/>
      <c r="B156" s="9"/>
      <c r="C156" s="9"/>
      <c r="D156" s="19"/>
      <c r="E156" s="9"/>
    </row>
    <row r="157" spans="1:5" x14ac:dyDescent="0.25">
      <c r="A157" s="10"/>
      <c r="B157" s="9"/>
      <c r="C157" s="9"/>
      <c r="D157" s="19"/>
      <c r="E157" s="9"/>
    </row>
    <row r="158" spans="1:5" x14ac:dyDescent="0.25">
      <c r="A158" s="10"/>
      <c r="B158" s="9"/>
      <c r="C158" s="9"/>
      <c r="D158" s="19"/>
      <c r="E158" s="9"/>
    </row>
    <row r="159" spans="1:5" x14ac:dyDescent="0.25">
      <c r="A159" s="10"/>
      <c r="B159" s="9"/>
      <c r="C159" s="9"/>
      <c r="D159" s="19"/>
      <c r="E159" s="9"/>
    </row>
    <row r="160" spans="1:5" x14ac:dyDescent="0.25">
      <c r="A160" s="10"/>
      <c r="B160" s="9"/>
      <c r="C160" s="9"/>
      <c r="D160" s="19"/>
      <c r="E160" s="9"/>
    </row>
    <row r="161" spans="1:5" x14ac:dyDescent="0.25">
      <c r="A161" s="10"/>
      <c r="B161" s="9"/>
      <c r="C161" s="9"/>
      <c r="D161" s="19"/>
      <c r="E161" s="9"/>
    </row>
    <row r="162" spans="1:5" x14ac:dyDescent="0.25">
      <c r="A162" s="10"/>
      <c r="B162" s="9"/>
      <c r="C162" s="9"/>
      <c r="D162" s="19"/>
      <c r="E162" s="9"/>
    </row>
    <row r="163" spans="1:5" x14ac:dyDescent="0.25">
      <c r="A163" s="10"/>
      <c r="B163" s="9"/>
      <c r="C163" s="9"/>
      <c r="D163" s="19"/>
      <c r="E163" s="9"/>
    </row>
    <row r="164" spans="1:5" x14ac:dyDescent="0.25">
      <c r="A164" s="10"/>
      <c r="B164" s="9"/>
      <c r="C164" s="9"/>
      <c r="D164" s="19"/>
      <c r="E164" s="9"/>
    </row>
    <row r="165" spans="1:5" x14ac:dyDescent="0.25">
      <c r="A165" s="10"/>
      <c r="B165" s="9"/>
      <c r="C165" s="9"/>
      <c r="D165" s="19"/>
      <c r="E165" s="9"/>
    </row>
    <row r="166" spans="1:5" x14ac:dyDescent="0.25">
      <c r="A166" s="10"/>
      <c r="B166" s="9"/>
      <c r="C166" s="9"/>
      <c r="D166" s="19"/>
      <c r="E166" s="9"/>
    </row>
    <row r="167" spans="1:5" x14ac:dyDescent="0.25">
      <c r="A167" s="10"/>
      <c r="B167" s="9"/>
      <c r="C167" s="9"/>
      <c r="D167" s="19"/>
      <c r="E167" s="9"/>
    </row>
    <row r="168" spans="1:5" x14ac:dyDescent="0.25">
      <c r="A168" s="10"/>
      <c r="B168" s="9"/>
      <c r="C168" s="9"/>
      <c r="D168" s="19"/>
      <c r="E168" s="9"/>
    </row>
    <row r="169" spans="1:5" x14ac:dyDescent="0.25">
      <c r="A169" s="10"/>
      <c r="B169" s="9"/>
      <c r="C169" s="9"/>
      <c r="D169" s="19"/>
      <c r="E169" s="9"/>
    </row>
    <row r="170" spans="1:5" x14ac:dyDescent="0.25">
      <c r="A170" s="10"/>
      <c r="B170" s="9"/>
      <c r="C170" s="9"/>
      <c r="D170" s="19"/>
      <c r="E170" s="9"/>
    </row>
    <row r="171" spans="1:5" x14ac:dyDescent="0.25">
      <c r="A171" s="10"/>
      <c r="B171" s="9"/>
      <c r="C171" s="9"/>
      <c r="D171" s="19"/>
      <c r="E171" s="9"/>
    </row>
    <row r="172" spans="1:5" x14ac:dyDescent="0.25">
      <c r="A172" s="10"/>
      <c r="B172" s="9"/>
      <c r="C172" s="9"/>
      <c r="D172" s="19"/>
      <c r="E172" s="9"/>
    </row>
    <row r="173" spans="1:5" x14ac:dyDescent="0.25">
      <c r="A173" s="10"/>
      <c r="B173" s="9"/>
      <c r="C173" s="9"/>
      <c r="D173" s="19"/>
      <c r="E173" s="9"/>
    </row>
    <row r="174" spans="1:5" x14ac:dyDescent="0.25">
      <c r="A174" s="10"/>
      <c r="B174" s="9"/>
      <c r="C174" s="9"/>
      <c r="D174" s="19"/>
      <c r="E174" s="9"/>
    </row>
    <row r="175" spans="1:5" x14ac:dyDescent="0.25">
      <c r="A175" s="10"/>
      <c r="B175" s="9"/>
      <c r="C175" s="9"/>
      <c r="D175" s="19"/>
      <c r="E175" s="9"/>
    </row>
    <row r="176" spans="1:5" x14ac:dyDescent="0.25">
      <c r="A176" s="10"/>
      <c r="B176" s="9"/>
      <c r="C176" s="9"/>
      <c r="D176" s="19"/>
      <c r="E176" s="9"/>
    </row>
    <row r="177" spans="1:5" x14ac:dyDescent="0.25">
      <c r="A177" s="10"/>
      <c r="B177" s="9"/>
      <c r="C177" s="9"/>
      <c r="D177" s="19"/>
      <c r="E177" s="9"/>
    </row>
    <row r="178" spans="1:5" x14ac:dyDescent="0.25">
      <c r="A178" s="10"/>
      <c r="B178" s="9"/>
      <c r="C178" s="9"/>
      <c r="D178" s="19"/>
      <c r="E178" s="9"/>
    </row>
    <row r="179" spans="1:5" x14ac:dyDescent="0.25">
      <c r="A179" s="10"/>
      <c r="B179" s="9"/>
      <c r="C179" s="9"/>
      <c r="D179" s="19"/>
      <c r="E179" s="9"/>
    </row>
    <row r="180" spans="1:5" x14ac:dyDescent="0.25">
      <c r="A180" s="10"/>
      <c r="B180" s="9"/>
      <c r="C180" s="9"/>
      <c r="D180" s="19"/>
      <c r="E180" s="9"/>
    </row>
    <row r="181" spans="1:5" x14ac:dyDescent="0.25">
      <c r="A181" s="10"/>
      <c r="B181" s="9"/>
      <c r="C181" s="9"/>
      <c r="D181" s="19"/>
      <c r="E181" s="9"/>
    </row>
    <row r="182" spans="1:5" x14ac:dyDescent="0.25">
      <c r="A182" s="10"/>
      <c r="B182" s="9"/>
      <c r="C182" s="9"/>
      <c r="D182" s="19"/>
      <c r="E182" s="9"/>
    </row>
    <row r="183" spans="1:5" x14ac:dyDescent="0.25">
      <c r="A183" s="10"/>
      <c r="B183" s="9"/>
      <c r="C183" s="9"/>
      <c r="D183" s="19"/>
      <c r="E183" s="9"/>
    </row>
    <row r="184" spans="1:5" x14ac:dyDescent="0.25">
      <c r="A184" s="10"/>
      <c r="B184" s="9"/>
      <c r="C184" s="9"/>
      <c r="D184" s="19"/>
      <c r="E184" s="9"/>
    </row>
    <row r="185" spans="1:5" x14ac:dyDescent="0.25">
      <c r="A185" s="10"/>
      <c r="B185" s="9"/>
      <c r="C185" s="9"/>
      <c r="D185" s="19"/>
      <c r="E185" s="9"/>
    </row>
    <row r="186" spans="1:5" x14ac:dyDescent="0.25">
      <c r="A186" s="10"/>
      <c r="B186" s="9"/>
      <c r="C186" s="9"/>
      <c r="D186" s="19"/>
      <c r="E186" s="9"/>
    </row>
    <row r="187" spans="1:5" x14ac:dyDescent="0.25">
      <c r="A187" s="10"/>
      <c r="B187" s="9"/>
      <c r="C187" s="9"/>
      <c r="D187" s="19"/>
      <c r="E187" s="9"/>
    </row>
    <row r="188" spans="1:5" x14ac:dyDescent="0.25">
      <c r="A188" s="10"/>
      <c r="B188" s="9"/>
      <c r="C188" s="9"/>
      <c r="D188" s="19"/>
      <c r="E188" s="9"/>
    </row>
    <row r="189" spans="1:5" x14ac:dyDescent="0.25">
      <c r="A189" s="10"/>
      <c r="B189" s="9"/>
      <c r="C189" s="9"/>
      <c r="D189" s="19"/>
      <c r="E189" s="9"/>
    </row>
    <row r="190" spans="1:5" x14ac:dyDescent="0.25">
      <c r="A190" s="10"/>
      <c r="B190" s="9"/>
      <c r="C190" s="9"/>
      <c r="D190" s="19"/>
      <c r="E190" s="9"/>
    </row>
    <row r="191" spans="1:5" x14ac:dyDescent="0.25">
      <c r="A191" s="10"/>
      <c r="B191" s="9"/>
      <c r="C191" s="9"/>
      <c r="D191" s="19"/>
      <c r="E191" s="9"/>
    </row>
    <row r="192" spans="1:5" x14ac:dyDescent="0.25">
      <c r="A192" s="10"/>
      <c r="B192" s="9"/>
      <c r="C192" s="9"/>
      <c r="D192" s="19"/>
      <c r="E192" s="9"/>
    </row>
    <row r="193" spans="1:5" x14ac:dyDescent="0.25">
      <c r="A193" s="10"/>
      <c r="B193" s="9"/>
      <c r="C193" s="9"/>
      <c r="D193" s="19"/>
      <c r="E193" s="9"/>
    </row>
    <row r="194" spans="1:5" x14ac:dyDescent="0.25">
      <c r="A194" s="10"/>
      <c r="B194" s="9"/>
      <c r="C194" s="9"/>
      <c r="D194" s="19"/>
      <c r="E194" s="9"/>
    </row>
    <row r="195" spans="1:5" x14ac:dyDescent="0.25">
      <c r="A195" s="10"/>
      <c r="B195" s="9"/>
      <c r="C195" s="9"/>
      <c r="D195" s="19"/>
      <c r="E195" s="9"/>
    </row>
    <row r="196" spans="1:5" x14ac:dyDescent="0.25">
      <c r="A196" s="10"/>
      <c r="B196" s="9"/>
      <c r="C196" s="9"/>
      <c r="D196" s="19"/>
      <c r="E196" s="9"/>
    </row>
    <row r="197" spans="1:5" x14ac:dyDescent="0.25">
      <c r="A197" s="10"/>
      <c r="B197" s="9"/>
      <c r="C197" s="9"/>
      <c r="D197" s="19"/>
      <c r="E197" s="9"/>
    </row>
    <row r="198" spans="1:5" x14ac:dyDescent="0.25">
      <c r="A198" s="10"/>
      <c r="B198" s="9"/>
      <c r="C198" s="9"/>
      <c r="D198" s="19"/>
      <c r="E198" s="9"/>
    </row>
    <row r="199" spans="1:5" x14ac:dyDescent="0.25">
      <c r="A199" s="10"/>
      <c r="B199" s="9"/>
      <c r="C199" s="9"/>
      <c r="D199" s="19"/>
      <c r="E199" s="9"/>
    </row>
    <row r="200" spans="1:5" x14ac:dyDescent="0.25">
      <c r="A200" s="10"/>
      <c r="B200" s="9"/>
      <c r="C200" s="9"/>
      <c r="D200" s="19"/>
      <c r="E200" s="9"/>
    </row>
    <row r="201" spans="1:5" x14ac:dyDescent="0.25">
      <c r="A201" s="10"/>
      <c r="B201" s="9"/>
      <c r="C201" s="9"/>
      <c r="D201" s="19"/>
      <c r="E201" s="9"/>
    </row>
    <row r="202" spans="1:5" x14ac:dyDescent="0.25">
      <c r="A202" s="10"/>
      <c r="B202" s="9"/>
      <c r="C202" s="9"/>
      <c r="D202" s="19"/>
      <c r="E202" s="9"/>
    </row>
    <row r="203" spans="1:5" x14ac:dyDescent="0.25">
      <c r="A203" s="10"/>
      <c r="B203" s="9"/>
      <c r="C203" s="9"/>
      <c r="D203" s="19"/>
      <c r="E203" s="9"/>
    </row>
    <row r="204" spans="1:5" x14ac:dyDescent="0.25">
      <c r="A204" s="10"/>
      <c r="B204" s="9"/>
      <c r="C204" s="9"/>
      <c r="D204" s="19"/>
      <c r="E204" s="9"/>
    </row>
    <row r="205" spans="1:5" x14ac:dyDescent="0.25">
      <c r="A205" s="10"/>
      <c r="B205" s="9"/>
      <c r="C205" s="9"/>
      <c r="D205" s="19"/>
      <c r="E205" s="9"/>
    </row>
    <row r="206" spans="1:5" x14ac:dyDescent="0.25">
      <c r="A206" s="10"/>
      <c r="B206" s="9"/>
      <c r="C206" s="9"/>
      <c r="D206" s="19"/>
      <c r="E206" s="9"/>
    </row>
    <row r="207" spans="1:5" x14ac:dyDescent="0.25">
      <c r="A207" s="10"/>
      <c r="B207" s="9"/>
      <c r="C207" s="9"/>
      <c r="D207" s="19"/>
      <c r="E207" s="9"/>
    </row>
    <row r="208" spans="1:5" x14ac:dyDescent="0.25">
      <c r="A208" s="10"/>
      <c r="B208" s="9"/>
      <c r="C208" s="9"/>
      <c r="D208" s="19"/>
      <c r="E208" s="9"/>
    </row>
    <row r="209" spans="1:5" x14ac:dyDescent="0.25">
      <c r="A209" s="10"/>
      <c r="B209" s="9"/>
      <c r="C209" s="9"/>
      <c r="D209" s="19"/>
      <c r="E209" s="9"/>
    </row>
    <row r="210" spans="1:5" x14ac:dyDescent="0.25">
      <c r="A210" s="10"/>
      <c r="B210" s="9"/>
      <c r="C210" s="9"/>
      <c r="D210" s="19"/>
      <c r="E210" s="9"/>
    </row>
    <row r="211" spans="1:5" x14ac:dyDescent="0.25">
      <c r="A211" s="10"/>
      <c r="B211" s="9"/>
      <c r="C211" s="9"/>
      <c r="D211" s="19"/>
      <c r="E211" s="9"/>
    </row>
    <row r="212" spans="1:5" x14ac:dyDescent="0.25">
      <c r="A212" s="10"/>
      <c r="B212" s="9"/>
      <c r="C212" s="9"/>
      <c r="D212" s="19"/>
      <c r="E212" s="9"/>
    </row>
    <row r="213" spans="1:5" x14ac:dyDescent="0.25">
      <c r="A213" s="10"/>
      <c r="B213" s="9"/>
      <c r="C213" s="9"/>
      <c r="D213" s="19"/>
      <c r="E213" s="9"/>
    </row>
    <row r="214" spans="1:5" x14ac:dyDescent="0.25">
      <c r="A214" s="10"/>
      <c r="B214" s="9"/>
      <c r="C214" s="9"/>
      <c r="D214" s="19"/>
      <c r="E214" s="9"/>
    </row>
    <row r="215" spans="1:5" x14ac:dyDescent="0.25">
      <c r="A215" s="10"/>
      <c r="B215" s="9"/>
      <c r="C215" s="9"/>
      <c r="D215" s="19"/>
      <c r="E215" s="9"/>
    </row>
    <row r="216" spans="1:5" x14ac:dyDescent="0.25">
      <c r="A216" s="10"/>
      <c r="B216" s="9"/>
      <c r="C216" s="9"/>
      <c r="D216" s="19"/>
      <c r="E216" s="9"/>
    </row>
    <row r="217" spans="1:5" x14ac:dyDescent="0.25">
      <c r="A217" s="10"/>
      <c r="B217" s="9"/>
      <c r="C217" s="9"/>
      <c r="D217" s="19"/>
      <c r="E217" s="9"/>
    </row>
    <row r="218" spans="1:5" x14ac:dyDescent="0.25">
      <c r="A218" s="10"/>
      <c r="B218" s="9"/>
      <c r="C218" s="9"/>
      <c r="D218" s="19"/>
      <c r="E218" s="9"/>
    </row>
    <row r="219" spans="1:5" x14ac:dyDescent="0.25">
      <c r="A219" s="10"/>
      <c r="B219" s="9"/>
      <c r="C219" s="9"/>
      <c r="D219" s="19"/>
      <c r="E219" s="9"/>
    </row>
    <row r="220" spans="1:5" x14ac:dyDescent="0.25">
      <c r="A220" s="10"/>
      <c r="B220" s="9"/>
      <c r="C220" s="9"/>
      <c r="D220" s="19"/>
      <c r="E220" s="9"/>
    </row>
    <row r="221" spans="1:5" x14ac:dyDescent="0.25">
      <c r="A221" s="10"/>
      <c r="B221" s="9"/>
      <c r="C221" s="9"/>
      <c r="D221" s="19"/>
      <c r="E221" s="9"/>
    </row>
    <row r="222" spans="1:5" x14ac:dyDescent="0.25">
      <c r="A222" s="10"/>
      <c r="B222" s="9"/>
      <c r="C222" s="9"/>
      <c r="D222" s="19"/>
      <c r="E222" s="9"/>
    </row>
    <row r="223" spans="1:5" x14ac:dyDescent="0.25">
      <c r="A223" s="10"/>
      <c r="B223" s="9"/>
      <c r="C223" s="9"/>
      <c r="D223" s="19"/>
      <c r="E223" s="9"/>
    </row>
    <row r="224" spans="1:5" x14ac:dyDescent="0.25">
      <c r="A224" s="10"/>
      <c r="B224" s="9"/>
      <c r="C224" s="9"/>
      <c r="D224" s="19"/>
      <c r="E224" s="9"/>
    </row>
    <row r="225" spans="1:5" x14ac:dyDescent="0.25">
      <c r="A225" s="10"/>
      <c r="B225" s="9"/>
      <c r="C225" s="9"/>
      <c r="D225" s="19"/>
      <c r="E225" s="9"/>
    </row>
    <row r="226" spans="1:5" x14ac:dyDescent="0.25">
      <c r="A226" s="10"/>
      <c r="B226" s="9"/>
      <c r="C226" s="9"/>
      <c r="D226" s="19"/>
      <c r="E226" s="9"/>
    </row>
    <row r="227" spans="1:5" x14ac:dyDescent="0.25">
      <c r="A227" s="10"/>
      <c r="B227" s="9"/>
      <c r="C227" s="9"/>
      <c r="D227" s="19"/>
      <c r="E227" s="9"/>
    </row>
    <row r="228" spans="1:5" x14ac:dyDescent="0.25">
      <c r="A228" s="10"/>
      <c r="B228" s="9"/>
      <c r="C228" s="9"/>
      <c r="D228" s="19"/>
      <c r="E228" s="9"/>
    </row>
    <row r="229" spans="1:5" x14ac:dyDescent="0.25">
      <c r="A229" s="10"/>
      <c r="B229" s="9"/>
      <c r="C229" s="9"/>
      <c r="D229" s="19"/>
      <c r="E229" s="9"/>
    </row>
    <row r="230" spans="1:5" x14ac:dyDescent="0.25">
      <c r="A230" s="10"/>
      <c r="B230" s="9"/>
      <c r="C230" s="9"/>
      <c r="D230" s="19"/>
      <c r="E230" s="9"/>
    </row>
    <row r="231" spans="1:5" x14ac:dyDescent="0.25">
      <c r="A231" s="10"/>
      <c r="B231" s="9"/>
      <c r="C231" s="9"/>
      <c r="D231" s="19"/>
      <c r="E231" s="9"/>
    </row>
    <row r="232" spans="1:5" x14ac:dyDescent="0.25">
      <c r="A232" s="10"/>
      <c r="B232" s="9"/>
      <c r="C232" s="9"/>
      <c r="D232" s="19"/>
      <c r="E232" s="9"/>
    </row>
    <row r="233" spans="1:5" x14ac:dyDescent="0.25">
      <c r="A233" s="10"/>
      <c r="B233" s="9"/>
      <c r="C233" s="9"/>
      <c r="D233" s="19"/>
      <c r="E233" s="9"/>
    </row>
    <row r="234" spans="1:5" x14ac:dyDescent="0.25">
      <c r="A234" s="10"/>
      <c r="B234" s="9"/>
      <c r="C234" s="9"/>
      <c r="D234" s="19"/>
      <c r="E234" s="9"/>
    </row>
    <row r="235" spans="1:5" x14ac:dyDescent="0.25">
      <c r="A235" s="10"/>
      <c r="B235" s="9"/>
      <c r="C235" s="9"/>
      <c r="D235" s="19"/>
      <c r="E235" s="9"/>
    </row>
    <row r="236" spans="1:5" x14ac:dyDescent="0.25">
      <c r="A236" s="10"/>
      <c r="B236" s="9"/>
      <c r="C236" s="9"/>
      <c r="D236" s="19"/>
      <c r="E236" s="9"/>
    </row>
    <row r="237" spans="1:5" x14ac:dyDescent="0.25">
      <c r="A237" s="10"/>
      <c r="B237" s="9"/>
      <c r="C237" s="9"/>
      <c r="D237" s="19"/>
      <c r="E237" s="9"/>
    </row>
    <row r="238" spans="1:5" x14ac:dyDescent="0.25">
      <c r="A238" s="10"/>
      <c r="B238" s="9"/>
      <c r="C238" s="9"/>
      <c r="D238" s="19"/>
      <c r="E238" s="9"/>
    </row>
    <row r="239" spans="1:5" x14ac:dyDescent="0.25">
      <c r="A239" s="10"/>
      <c r="B239" s="9"/>
      <c r="C239" s="9"/>
      <c r="D239" s="19"/>
      <c r="E239" s="9"/>
    </row>
    <row r="240" spans="1:5" x14ac:dyDescent="0.25">
      <c r="A240" s="10"/>
      <c r="B240" s="9"/>
      <c r="C240" s="9"/>
      <c r="D240" s="19"/>
      <c r="E240" s="9"/>
    </row>
    <row r="241" spans="1:5" x14ac:dyDescent="0.25">
      <c r="A241" s="10"/>
      <c r="B241" s="9"/>
      <c r="C241" s="9"/>
      <c r="D241" s="19"/>
      <c r="E241" s="9"/>
    </row>
    <row r="242" spans="1:5" x14ac:dyDescent="0.25">
      <c r="A242" s="10"/>
      <c r="B242" s="9"/>
      <c r="C242" s="9"/>
      <c r="D242" s="19"/>
      <c r="E242" s="9"/>
    </row>
    <row r="243" spans="1:5" x14ac:dyDescent="0.25">
      <c r="A243" s="10"/>
      <c r="B243" s="9"/>
      <c r="C243" s="9"/>
      <c r="D243" s="19"/>
      <c r="E243" s="9"/>
    </row>
    <row r="244" spans="1:5" x14ac:dyDescent="0.25">
      <c r="A244" s="10"/>
      <c r="B244" s="9"/>
      <c r="C244" s="9"/>
      <c r="D244" s="19"/>
      <c r="E244" s="9"/>
    </row>
    <row r="245" spans="1:5" x14ac:dyDescent="0.25">
      <c r="A245" s="10"/>
      <c r="B245" s="9"/>
      <c r="C245" s="9"/>
      <c r="D245" s="19"/>
      <c r="E245" s="9"/>
    </row>
    <row r="246" spans="1:5" x14ac:dyDescent="0.25">
      <c r="A246" s="10"/>
      <c r="B246" s="9"/>
      <c r="C246" s="9"/>
      <c r="D246" s="19"/>
      <c r="E246" s="9"/>
    </row>
    <row r="247" spans="1:5" x14ac:dyDescent="0.25">
      <c r="A247" s="10"/>
      <c r="B247" s="9"/>
      <c r="C247" s="9"/>
      <c r="D247" s="19"/>
      <c r="E247" s="9"/>
    </row>
    <row r="248" spans="1:5" x14ac:dyDescent="0.25">
      <c r="A248" s="10"/>
      <c r="B248" s="9"/>
      <c r="C248" s="9"/>
      <c r="D248" s="19"/>
      <c r="E248" s="9"/>
    </row>
    <row r="249" spans="1:5" x14ac:dyDescent="0.25">
      <c r="A249" s="10"/>
      <c r="B249" s="9"/>
      <c r="C249" s="9"/>
      <c r="D249" s="19"/>
      <c r="E249" s="9"/>
    </row>
    <row r="250" spans="1:5" x14ac:dyDescent="0.25">
      <c r="A250" s="10"/>
      <c r="B250" s="9"/>
      <c r="C250" s="9"/>
      <c r="D250" s="19"/>
      <c r="E250" s="9"/>
    </row>
    <row r="251" spans="1:5" x14ac:dyDescent="0.25">
      <c r="A251" s="10"/>
      <c r="B251" s="9"/>
      <c r="C251" s="9"/>
      <c r="D251" s="19"/>
      <c r="E251" s="9"/>
    </row>
    <row r="252" spans="1:5" x14ac:dyDescent="0.25">
      <c r="A252" s="10"/>
      <c r="B252" s="9"/>
      <c r="C252" s="9"/>
      <c r="D252" s="19"/>
      <c r="E252" s="9"/>
    </row>
    <row r="253" spans="1:5" x14ac:dyDescent="0.25">
      <c r="A253" s="10"/>
      <c r="B253" s="9"/>
      <c r="C253" s="9"/>
      <c r="D253" s="19"/>
      <c r="E253" s="9"/>
    </row>
    <row r="254" spans="1:5" x14ac:dyDescent="0.25">
      <c r="A254" s="10"/>
      <c r="B254" s="9"/>
      <c r="C254" s="9"/>
      <c r="D254" s="19"/>
      <c r="E254" s="9"/>
    </row>
    <row r="255" spans="1:5" x14ac:dyDescent="0.25">
      <c r="A255" s="10"/>
      <c r="B255" s="9"/>
      <c r="C255" s="9"/>
      <c r="D255" s="19"/>
      <c r="E255" s="9"/>
    </row>
    <row r="256" spans="1:5" x14ac:dyDescent="0.25">
      <c r="A256" s="10"/>
      <c r="B256" s="9"/>
      <c r="C256" s="9"/>
      <c r="D256" s="19"/>
      <c r="E256" s="9"/>
    </row>
    <row r="257" spans="1:5" x14ac:dyDescent="0.25">
      <c r="A257" s="10"/>
      <c r="B257" s="9"/>
      <c r="C257" s="9"/>
      <c r="D257" s="19"/>
      <c r="E257" s="9"/>
    </row>
    <row r="258" spans="1:5" x14ac:dyDescent="0.25">
      <c r="A258" s="10"/>
      <c r="B258" s="9"/>
      <c r="C258" s="9"/>
      <c r="D258" s="19"/>
      <c r="E258" s="9"/>
    </row>
    <row r="259" spans="1:5" x14ac:dyDescent="0.25">
      <c r="A259" s="10"/>
      <c r="B259" s="9"/>
      <c r="C259" s="9"/>
      <c r="D259" s="19"/>
      <c r="E259" s="9"/>
    </row>
    <row r="260" spans="1:5" x14ac:dyDescent="0.25">
      <c r="A260" s="10"/>
      <c r="B260" s="9"/>
      <c r="C260" s="9"/>
      <c r="D260" s="19"/>
      <c r="E260" s="9"/>
    </row>
    <row r="261" spans="1:5" x14ac:dyDescent="0.25">
      <c r="A261" s="10"/>
      <c r="B261" s="9"/>
      <c r="C261" s="9"/>
      <c r="D261" s="19"/>
      <c r="E261" s="9"/>
    </row>
    <row r="262" spans="1:5" x14ac:dyDescent="0.25">
      <c r="A262" s="10"/>
      <c r="B262" s="9"/>
      <c r="C262" s="9"/>
      <c r="D262" s="19"/>
      <c r="E262" s="9"/>
    </row>
    <row r="263" spans="1:5" x14ac:dyDescent="0.25">
      <c r="A263" s="10"/>
      <c r="B263" s="9"/>
      <c r="C263" s="9"/>
      <c r="D263" s="19"/>
      <c r="E263" s="9"/>
    </row>
    <row r="264" spans="1:5" x14ac:dyDescent="0.25">
      <c r="A264" s="10"/>
      <c r="B264" s="9"/>
      <c r="C264" s="9"/>
      <c r="D264" s="19"/>
      <c r="E264" s="9"/>
    </row>
    <row r="265" spans="1:5" x14ac:dyDescent="0.25">
      <c r="A265" s="10"/>
      <c r="B265" s="9"/>
      <c r="C265" s="9"/>
      <c r="D265" s="19"/>
      <c r="E265" s="9"/>
    </row>
    <row r="266" spans="1:5" x14ac:dyDescent="0.25">
      <c r="A266" s="10"/>
      <c r="B266" s="9"/>
      <c r="C266" s="9"/>
      <c r="D266" s="19"/>
      <c r="E266" s="9"/>
    </row>
    <row r="267" spans="1:5" x14ac:dyDescent="0.25">
      <c r="A267" s="10"/>
      <c r="B267" s="9"/>
      <c r="C267" s="9"/>
      <c r="D267" s="19"/>
      <c r="E267" s="9"/>
    </row>
    <row r="268" spans="1:5" x14ac:dyDescent="0.25">
      <c r="A268" s="10"/>
      <c r="B268" s="9"/>
      <c r="C268" s="9"/>
      <c r="D268" s="19"/>
      <c r="E268" s="9"/>
    </row>
    <row r="269" spans="1:5" x14ac:dyDescent="0.25">
      <c r="A269" s="10"/>
      <c r="B269" s="9"/>
      <c r="C269" s="9"/>
      <c r="D269" s="19"/>
      <c r="E269" s="9"/>
    </row>
    <row r="270" spans="1:5" x14ac:dyDescent="0.25">
      <c r="A270" s="10"/>
      <c r="B270" s="9"/>
      <c r="C270" s="9"/>
      <c r="D270" s="19"/>
      <c r="E270" s="9"/>
    </row>
    <row r="271" spans="1:5" x14ac:dyDescent="0.25">
      <c r="A271" s="10"/>
      <c r="B271" s="9"/>
      <c r="C271" s="9"/>
      <c r="D271" s="19"/>
      <c r="E271" s="9"/>
    </row>
    <row r="272" spans="1:5" x14ac:dyDescent="0.25">
      <c r="A272" s="10"/>
      <c r="B272" s="9"/>
      <c r="C272" s="9"/>
      <c r="D272" s="19"/>
      <c r="E272" s="9"/>
    </row>
    <row r="273" spans="1:5" x14ac:dyDescent="0.25">
      <c r="A273" s="10"/>
      <c r="B273" s="9"/>
      <c r="C273" s="9"/>
      <c r="D273" s="19"/>
      <c r="E273" s="9"/>
    </row>
    <row r="274" spans="1:5" x14ac:dyDescent="0.25">
      <c r="A274" s="10"/>
      <c r="B274" s="9"/>
      <c r="C274" s="9"/>
      <c r="D274" s="19"/>
      <c r="E274" s="9"/>
    </row>
    <row r="275" spans="1:5" x14ac:dyDescent="0.25">
      <c r="A275" s="10"/>
      <c r="B275" s="9"/>
      <c r="C275" s="9"/>
      <c r="D275" s="19"/>
      <c r="E275" s="9"/>
    </row>
    <row r="276" spans="1:5" x14ac:dyDescent="0.25">
      <c r="A276" s="10"/>
      <c r="B276" s="9"/>
      <c r="C276" s="9"/>
      <c r="D276" s="19"/>
      <c r="E276" s="9"/>
    </row>
    <row r="277" spans="1:5" x14ac:dyDescent="0.25">
      <c r="A277" s="10"/>
      <c r="B277" s="9"/>
      <c r="C277" s="9"/>
      <c r="D277" s="19"/>
      <c r="E277" s="9"/>
    </row>
    <row r="278" spans="1:5" x14ac:dyDescent="0.25">
      <c r="A278" s="10"/>
      <c r="B278" s="9"/>
      <c r="C278" s="9"/>
      <c r="D278" s="19"/>
      <c r="E278" s="9"/>
    </row>
    <row r="279" spans="1:5" x14ac:dyDescent="0.25">
      <c r="A279" s="10"/>
      <c r="B279" s="9"/>
      <c r="C279" s="9"/>
      <c r="D279" s="19"/>
      <c r="E279" s="9"/>
    </row>
    <row r="280" spans="1:5" x14ac:dyDescent="0.25">
      <c r="A280" s="10"/>
      <c r="B280" s="9"/>
      <c r="C280" s="9"/>
      <c r="D280" s="19"/>
      <c r="E280" s="9"/>
    </row>
    <row r="281" spans="1:5" x14ac:dyDescent="0.25">
      <c r="A281" s="10"/>
      <c r="B281" s="9"/>
      <c r="C281" s="9"/>
      <c r="D281" s="19"/>
      <c r="E281" s="9"/>
    </row>
    <row r="282" spans="1:5" x14ac:dyDescent="0.25">
      <c r="A282" s="10"/>
      <c r="B282" s="9"/>
      <c r="C282" s="9"/>
      <c r="D282" s="19"/>
      <c r="E282" s="9"/>
    </row>
    <row r="283" spans="1:5" x14ac:dyDescent="0.25">
      <c r="A283" s="10"/>
      <c r="B283" s="9"/>
      <c r="C283" s="9"/>
      <c r="D283" s="19"/>
      <c r="E283" s="9"/>
    </row>
    <row r="284" spans="1:5" x14ac:dyDescent="0.25">
      <c r="A284" s="10"/>
      <c r="B284" s="9"/>
      <c r="C284" s="9"/>
      <c r="D284" s="19"/>
      <c r="E284" s="9"/>
    </row>
    <row r="285" spans="1:5" x14ac:dyDescent="0.25">
      <c r="A285" s="10"/>
      <c r="B285" s="9"/>
      <c r="C285" s="9"/>
      <c r="D285" s="19"/>
      <c r="E285" s="9"/>
    </row>
    <row r="286" spans="1:5" x14ac:dyDescent="0.25">
      <c r="A286" s="10"/>
      <c r="B286" s="9"/>
      <c r="C286" s="9"/>
      <c r="D286" s="19"/>
      <c r="E286" s="9"/>
    </row>
    <row r="287" spans="1:5" x14ac:dyDescent="0.25">
      <c r="A287" s="10"/>
      <c r="B287" s="9"/>
      <c r="C287" s="9"/>
      <c r="D287" s="19"/>
      <c r="E287" s="9"/>
    </row>
    <row r="288" spans="1:5" x14ac:dyDescent="0.25">
      <c r="A288" s="10"/>
      <c r="B288" s="9"/>
      <c r="C288" s="9"/>
      <c r="D288" s="19"/>
      <c r="E288" s="9"/>
    </row>
    <row r="289" spans="1:5" x14ac:dyDescent="0.25">
      <c r="A289" s="10"/>
      <c r="B289" s="9"/>
      <c r="C289" s="9"/>
      <c r="D289" s="19"/>
      <c r="E289" s="9"/>
    </row>
    <row r="290" spans="1:5" x14ac:dyDescent="0.25">
      <c r="A290" s="10"/>
      <c r="B290" s="9"/>
      <c r="C290" s="9"/>
      <c r="D290" s="19"/>
      <c r="E290" s="9"/>
    </row>
    <row r="291" spans="1:5" x14ac:dyDescent="0.25">
      <c r="A291" s="10"/>
      <c r="B291" s="9"/>
      <c r="C291" s="9"/>
      <c r="D291" s="19"/>
      <c r="E291" s="9"/>
    </row>
    <row r="292" spans="1:5" x14ac:dyDescent="0.25">
      <c r="A292" s="10"/>
      <c r="B292" s="9"/>
      <c r="C292" s="9"/>
      <c r="D292" s="19"/>
      <c r="E292" s="9"/>
    </row>
    <row r="293" spans="1:5" x14ac:dyDescent="0.25">
      <c r="A293" s="10"/>
      <c r="B293" s="9"/>
      <c r="C293" s="9"/>
      <c r="D293" s="19"/>
      <c r="E293" s="9"/>
    </row>
    <row r="294" spans="1:5" x14ac:dyDescent="0.25">
      <c r="A294" s="10"/>
      <c r="B294" s="9"/>
      <c r="C294" s="9"/>
      <c r="D294" s="19"/>
      <c r="E294" s="9"/>
    </row>
    <row r="295" spans="1:5" x14ac:dyDescent="0.25">
      <c r="A295" s="10"/>
      <c r="B295" s="9"/>
      <c r="C295" s="9"/>
      <c r="D295" s="19"/>
      <c r="E295" s="9"/>
    </row>
    <row r="296" spans="1:5" x14ac:dyDescent="0.25">
      <c r="A296" s="10"/>
      <c r="B296" s="9"/>
      <c r="C296" s="9"/>
      <c r="D296" s="19"/>
      <c r="E296" s="9"/>
    </row>
    <row r="297" spans="1:5" x14ac:dyDescent="0.25">
      <c r="A297" s="10"/>
      <c r="B297" s="9"/>
      <c r="C297" s="9"/>
      <c r="D297" s="19"/>
      <c r="E297" s="9"/>
    </row>
    <row r="298" spans="1:5" x14ac:dyDescent="0.25">
      <c r="A298" s="10"/>
      <c r="B298" s="9"/>
      <c r="C298" s="9"/>
      <c r="D298" s="19"/>
      <c r="E298" s="9"/>
    </row>
    <row r="299" spans="1:5" x14ac:dyDescent="0.25">
      <c r="A299" s="10"/>
      <c r="B299" s="9"/>
      <c r="C299" s="9"/>
      <c r="D299" s="19"/>
      <c r="E299" s="9"/>
    </row>
    <row r="300" spans="1:5" x14ac:dyDescent="0.25">
      <c r="A300" s="10"/>
      <c r="B300" s="9"/>
      <c r="C300" s="9"/>
      <c r="D300" s="19"/>
      <c r="E300" s="9"/>
    </row>
    <row r="301" spans="1:5" x14ac:dyDescent="0.25">
      <c r="A301" s="10"/>
      <c r="B301" s="9"/>
      <c r="C301" s="9"/>
      <c r="D301" s="19"/>
      <c r="E301" s="9"/>
    </row>
    <row r="302" spans="1:5" x14ac:dyDescent="0.25">
      <c r="A302" s="10"/>
      <c r="B302" s="9"/>
      <c r="C302" s="9"/>
      <c r="D302" s="19"/>
      <c r="E302" s="9"/>
    </row>
    <row r="303" spans="1:5" x14ac:dyDescent="0.25">
      <c r="A303" s="10"/>
      <c r="B303" s="9"/>
      <c r="C303" s="9"/>
      <c r="D303" s="19"/>
      <c r="E303" s="9"/>
    </row>
    <row r="304" spans="1:5" x14ac:dyDescent="0.25">
      <c r="A304" s="10"/>
      <c r="B304" s="9"/>
      <c r="C304" s="9"/>
      <c r="D304" s="19"/>
      <c r="E304" s="9"/>
    </row>
    <row r="305" spans="1:5" x14ac:dyDescent="0.25">
      <c r="A305" s="10"/>
      <c r="B305" s="9"/>
      <c r="C305" s="9"/>
      <c r="D305" s="19"/>
      <c r="E305" s="9"/>
    </row>
    <row r="306" spans="1:5" x14ac:dyDescent="0.25">
      <c r="A306" s="10"/>
      <c r="B306" s="9"/>
      <c r="C306" s="9"/>
      <c r="D306" s="19"/>
      <c r="E306" s="9"/>
    </row>
    <row r="307" spans="1:5" x14ac:dyDescent="0.25">
      <c r="A307" s="10"/>
      <c r="B307" s="9"/>
      <c r="C307" s="9"/>
      <c r="D307" s="19"/>
      <c r="E307" s="9"/>
    </row>
    <row r="308" spans="1:5" x14ac:dyDescent="0.25">
      <c r="A308" s="10"/>
      <c r="B308" s="9"/>
      <c r="C308" s="9"/>
      <c r="D308" s="19"/>
      <c r="E308" s="9"/>
    </row>
    <row r="309" spans="1:5" x14ac:dyDescent="0.25">
      <c r="A309" s="10"/>
      <c r="B309" s="9"/>
      <c r="C309" s="9"/>
      <c r="D309" s="19"/>
      <c r="E309" s="9"/>
    </row>
    <row r="310" spans="1:5" x14ac:dyDescent="0.25">
      <c r="A310" s="10"/>
      <c r="B310" s="9"/>
      <c r="C310" s="9"/>
      <c r="D310" s="19"/>
      <c r="E310" s="9"/>
    </row>
    <row r="311" spans="1:5" x14ac:dyDescent="0.25">
      <c r="A311" s="10"/>
      <c r="B311" s="9"/>
      <c r="C311" s="9"/>
      <c r="D311" s="19"/>
      <c r="E311" s="9"/>
    </row>
    <row r="312" spans="1:5" x14ac:dyDescent="0.25">
      <c r="A312" s="10"/>
      <c r="B312" s="9"/>
      <c r="C312" s="9"/>
      <c r="D312" s="19"/>
      <c r="E312" s="9"/>
    </row>
    <row r="313" spans="1:5" x14ac:dyDescent="0.25">
      <c r="A313" s="10"/>
      <c r="B313" s="9"/>
      <c r="C313" s="9"/>
      <c r="D313" s="19"/>
      <c r="E313" s="9"/>
    </row>
    <row r="314" spans="1:5" x14ac:dyDescent="0.25">
      <c r="A314" s="10"/>
      <c r="B314" s="9"/>
      <c r="C314" s="9"/>
      <c r="D314" s="19"/>
      <c r="E314" s="9"/>
    </row>
    <row r="315" spans="1:5" x14ac:dyDescent="0.25">
      <c r="A315" s="10"/>
      <c r="B315" s="9"/>
      <c r="C315" s="9"/>
      <c r="D315" s="19"/>
      <c r="E315" s="9"/>
    </row>
    <row r="316" spans="1:5" x14ac:dyDescent="0.25">
      <c r="A316" s="10"/>
      <c r="B316" s="9"/>
      <c r="C316" s="9"/>
      <c r="D316" s="19"/>
      <c r="E316" s="9"/>
    </row>
    <row r="317" spans="1:5" x14ac:dyDescent="0.25">
      <c r="A317" s="10"/>
      <c r="B317" s="9"/>
      <c r="C317" s="9"/>
      <c r="D317" s="19"/>
      <c r="E317" s="9"/>
    </row>
    <row r="318" spans="1:5" x14ac:dyDescent="0.25">
      <c r="A318" s="10"/>
      <c r="B318" s="9"/>
      <c r="C318" s="9"/>
      <c r="D318" s="19"/>
      <c r="E318" s="9"/>
    </row>
    <row r="319" spans="1:5" x14ac:dyDescent="0.25">
      <c r="A319" s="10"/>
      <c r="B319" s="9"/>
      <c r="C319" s="9"/>
      <c r="D319" s="19"/>
      <c r="E319" s="9"/>
    </row>
    <row r="320" spans="1:5" x14ac:dyDescent="0.25">
      <c r="A320" s="10"/>
      <c r="B320" s="9"/>
      <c r="C320" s="9"/>
      <c r="D320" s="19"/>
      <c r="E320" s="9"/>
    </row>
    <row r="321" spans="1:5" x14ac:dyDescent="0.25">
      <c r="A321" s="10"/>
      <c r="B321" s="9"/>
      <c r="C321" s="9"/>
      <c r="D321" s="19"/>
      <c r="E321" s="9"/>
    </row>
    <row r="322" spans="1:5" x14ac:dyDescent="0.25">
      <c r="A322" s="10"/>
      <c r="B322" s="9"/>
      <c r="C322" s="9"/>
      <c r="D322" s="19"/>
      <c r="E322" s="9"/>
    </row>
    <row r="323" spans="1:5" x14ac:dyDescent="0.25">
      <c r="A323" s="10"/>
      <c r="B323" s="9"/>
      <c r="C323" s="9"/>
      <c r="D323" s="19"/>
      <c r="E323" s="9"/>
    </row>
    <row r="324" spans="1:5" x14ac:dyDescent="0.25">
      <c r="A324" s="10"/>
      <c r="B324" s="9"/>
      <c r="C324" s="9"/>
      <c r="D324" s="19"/>
      <c r="E324" s="9"/>
    </row>
    <row r="325" spans="1:5" x14ac:dyDescent="0.25">
      <c r="A325" s="10"/>
      <c r="B325" s="9"/>
      <c r="C325" s="9"/>
      <c r="D325" s="19"/>
      <c r="E325" s="9"/>
    </row>
    <row r="326" spans="1:5" x14ac:dyDescent="0.25">
      <c r="A326" s="10"/>
      <c r="B326" s="9"/>
      <c r="C326" s="9"/>
      <c r="D326" s="19"/>
      <c r="E326" s="9"/>
    </row>
    <row r="327" spans="1:5" x14ac:dyDescent="0.25">
      <c r="A327" s="10"/>
      <c r="B327" s="9"/>
      <c r="C327" s="9"/>
      <c r="D327" s="19"/>
      <c r="E327" s="9"/>
    </row>
    <row r="328" spans="1:5" x14ac:dyDescent="0.25">
      <c r="A328" s="10"/>
      <c r="B328" s="9"/>
      <c r="C328" s="9"/>
      <c r="D328" s="19"/>
      <c r="E328" s="9"/>
    </row>
    <row r="329" spans="1:5" x14ac:dyDescent="0.25">
      <c r="A329" s="10"/>
      <c r="B329" s="9"/>
      <c r="C329" s="9"/>
      <c r="D329" s="19"/>
      <c r="E329" s="9"/>
    </row>
    <row r="330" spans="1:5" x14ac:dyDescent="0.25">
      <c r="A330" s="10"/>
      <c r="B330" s="9"/>
      <c r="C330" s="9"/>
      <c r="D330" s="19"/>
      <c r="E330" s="9"/>
    </row>
    <row r="331" spans="1:5" x14ac:dyDescent="0.25">
      <c r="A331" s="10"/>
      <c r="B331" s="9"/>
      <c r="C331" s="9"/>
      <c r="D331" s="19"/>
      <c r="E331" s="9"/>
    </row>
    <row r="332" spans="1:5" x14ac:dyDescent="0.25">
      <c r="A332" s="10"/>
      <c r="B332" s="9"/>
      <c r="C332" s="9"/>
      <c r="D332" s="19"/>
      <c r="E332" s="9"/>
    </row>
    <row r="333" spans="1:5" x14ac:dyDescent="0.25">
      <c r="A333" s="10"/>
      <c r="B333" s="9"/>
      <c r="C333" s="9"/>
      <c r="D333" s="19"/>
      <c r="E333" s="9"/>
    </row>
    <row r="334" spans="1:5" x14ac:dyDescent="0.25">
      <c r="A334" s="10"/>
      <c r="B334" s="9"/>
      <c r="C334" s="9"/>
      <c r="D334" s="19"/>
      <c r="E334" s="9"/>
    </row>
    <row r="335" spans="1:5" x14ac:dyDescent="0.25">
      <c r="A335" s="10"/>
      <c r="B335" s="9"/>
      <c r="C335" s="9"/>
      <c r="D335" s="19"/>
      <c r="E335" s="9"/>
    </row>
    <row r="336" spans="1:5" x14ac:dyDescent="0.25">
      <c r="A336" s="10"/>
      <c r="B336" s="9"/>
      <c r="C336" s="9"/>
      <c r="D336" s="19"/>
      <c r="E336" s="9"/>
    </row>
    <row r="337" spans="1:5" x14ac:dyDescent="0.25">
      <c r="A337" s="10"/>
      <c r="B337" s="9"/>
      <c r="C337" s="9"/>
      <c r="D337" s="19"/>
      <c r="E337" s="9"/>
    </row>
    <row r="338" spans="1:5" x14ac:dyDescent="0.25">
      <c r="A338" s="10"/>
      <c r="B338" s="9"/>
      <c r="C338" s="9"/>
      <c r="D338" s="19"/>
      <c r="E338" s="9"/>
    </row>
    <row r="339" spans="1:5" x14ac:dyDescent="0.25">
      <c r="A339" s="10"/>
      <c r="B339" s="9"/>
      <c r="C339" s="9"/>
      <c r="D339" s="19"/>
      <c r="E339" s="9"/>
    </row>
    <row r="340" spans="1:5" x14ac:dyDescent="0.25">
      <c r="A340" s="10"/>
      <c r="B340" s="9"/>
      <c r="C340" s="9"/>
      <c r="D340" s="19"/>
      <c r="E340" s="9"/>
    </row>
    <row r="341" spans="1:5" x14ac:dyDescent="0.25">
      <c r="A341" s="10"/>
      <c r="B341" s="9"/>
      <c r="C341" s="9"/>
      <c r="D341" s="19"/>
      <c r="E341" s="9"/>
    </row>
    <row r="342" spans="1:5" x14ac:dyDescent="0.25">
      <c r="A342" s="10"/>
      <c r="B342" s="9"/>
      <c r="C342" s="9"/>
      <c r="D342" s="19"/>
      <c r="E342" s="9"/>
    </row>
    <row r="343" spans="1:5" x14ac:dyDescent="0.25">
      <c r="A343" s="10"/>
      <c r="B343" s="9"/>
      <c r="C343" s="9"/>
      <c r="D343" s="19"/>
      <c r="E343" s="9"/>
    </row>
    <row r="344" spans="1:5" x14ac:dyDescent="0.25">
      <c r="A344" s="10"/>
      <c r="B344" s="9"/>
      <c r="C344" s="9"/>
      <c r="D344" s="19"/>
      <c r="E344" s="9"/>
    </row>
    <row r="345" spans="1:5" x14ac:dyDescent="0.25">
      <c r="A345" s="10"/>
      <c r="B345" s="9"/>
      <c r="C345" s="9"/>
      <c r="D345" s="19"/>
      <c r="E345" s="9"/>
    </row>
    <row r="346" spans="1:5" x14ac:dyDescent="0.25">
      <c r="A346" s="10"/>
      <c r="B346" s="9"/>
      <c r="C346" s="9"/>
      <c r="D346" s="19"/>
      <c r="E346" s="9"/>
    </row>
    <row r="347" spans="1:5" x14ac:dyDescent="0.25">
      <c r="A347" s="10"/>
      <c r="B347" s="9"/>
      <c r="C347" s="9"/>
      <c r="D347" s="19"/>
      <c r="E347" s="9"/>
    </row>
    <row r="348" spans="1:5" x14ac:dyDescent="0.25">
      <c r="A348" s="10"/>
      <c r="B348" s="9"/>
      <c r="C348" s="9"/>
      <c r="D348" s="19"/>
      <c r="E348" s="9"/>
    </row>
    <row r="349" spans="1:5" x14ac:dyDescent="0.25">
      <c r="A349" s="10"/>
      <c r="B349" s="9"/>
      <c r="C349" s="9"/>
      <c r="D349" s="19"/>
      <c r="E349" s="9"/>
    </row>
    <row r="350" spans="1:5" x14ac:dyDescent="0.25">
      <c r="A350" s="10"/>
      <c r="B350" s="9"/>
      <c r="C350" s="9"/>
      <c r="D350" s="19"/>
      <c r="E350" s="9"/>
    </row>
    <row r="351" spans="1:5" x14ac:dyDescent="0.25">
      <c r="A351" s="10"/>
      <c r="B351" s="9"/>
      <c r="C351" s="9"/>
      <c r="D351" s="19"/>
      <c r="E351" s="9"/>
    </row>
    <row r="352" spans="1:5" x14ac:dyDescent="0.25">
      <c r="A352" s="10"/>
      <c r="B352" s="9"/>
      <c r="C352" s="9"/>
      <c r="D352" s="19"/>
      <c r="E352" s="9"/>
    </row>
    <row r="353" spans="1:5" x14ac:dyDescent="0.25">
      <c r="A353" s="10"/>
      <c r="B353" s="9"/>
      <c r="C353" s="9"/>
      <c r="D353" s="19"/>
      <c r="E353" s="9"/>
    </row>
    <row r="354" spans="1:5" x14ac:dyDescent="0.25">
      <c r="A354" s="10"/>
      <c r="B354" s="9"/>
      <c r="C354" s="9"/>
      <c r="D354" s="19"/>
      <c r="E354" s="9"/>
    </row>
    <row r="355" spans="1:5" x14ac:dyDescent="0.25">
      <c r="A355" s="10"/>
      <c r="B355" s="9"/>
      <c r="C355" s="9"/>
      <c r="D355" s="19"/>
      <c r="E355" s="9"/>
    </row>
    <row r="356" spans="1:5" x14ac:dyDescent="0.25">
      <c r="A356" s="10"/>
      <c r="B356" s="9"/>
      <c r="C356" s="9"/>
      <c r="D356" s="19"/>
      <c r="E356" s="9"/>
    </row>
    <row r="357" spans="1:5" x14ac:dyDescent="0.25">
      <c r="A357" s="10"/>
      <c r="B357" s="9"/>
      <c r="C357" s="9"/>
      <c r="D357" s="19"/>
      <c r="E357" s="9"/>
    </row>
    <row r="358" spans="1:5" x14ac:dyDescent="0.25">
      <c r="A358" s="10"/>
      <c r="B358" s="9"/>
      <c r="C358" s="9"/>
      <c r="D358" s="19"/>
      <c r="E358" s="9"/>
    </row>
    <row r="359" spans="1:5" x14ac:dyDescent="0.25">
      <c r="A359" s="10"/>
      <c r="B359" s="9"/>
      <c r="C359" s="9"/>
      <c r="D359" s="19"/>
      <c r="E359" s="9"/>
    </row>
    <row r="360" spans="1:5" x14ac:dyDescent="0.25">
      <c r="A360" s="10"/>
      <c r="B360" s="9"/>
      <c r="C360" s="9"/>
      <c r="D360" s="19"/>
      <c r="E360" s="9"/>
    </row>
    <row r="361" spans="1:5" x14ac:dyDescent="0.25">
      <c r="A361" s="10"/>
      <c r="B361" s="9"/>
      <c r="C361" s="9"/>
      <c r="D361" s="19"/>
      <c r="E361" s="9"/>
    </row>
    <row r="362" spans="1:5" x14ac:dyDescent="0.25">
      <c r="A362" s="10"/>
      <c r="B362" s="9"/>
      <c r="C362" s="9"/>
      <c r="D362" s="19"/>
      <c r="E362" s="9"/>
    </row>
    <row r="363" spans="1:5" x14ac:dyDescent="0.25">
      <c r="A363" s="10"/>
      <c r="B363" s="9"/>
      <c r="C363" s="9"/>
      <c r="D363" s="19"/>
      <c r="E363" s="9"/>
    </row>
    <row r="364" spans="1:5" x14ac:dyDescent="0.25">
      <c r="A364" s="10"/>
      <c r="B364" s="9"/>
      <c r="C364" s="9"/>
      <c r="D364" s="19"/>
      <c r="E364" s="9"/>
    </row>
    <row r="365" spans="1:5" x14ac:dyDescent="0.25">
      <c r="A365" s="10"/>
      <c r="B365" s="9"/>
      <c r="C365" s="9"/>
      <c r="D365" s="19"/>
      <c r="E365" s="9"/>
    </row>
    <row r="366" spans="1:5" x14ac:dyDescent="0.25">
      <c r="A366" s="10"/>
      <c r="B366" s="9"/>
      <c r="C366" s="9"/>
      <c r="D366" s="19"/>
      <c r="E366" s="9"/>
    </row>
    <row r="367" spans="1:5" x14ac:dyDescent="0.25">
      <c r="A367" s="10"/>
      <c r="B367" s="9"/>
      <c r="C367" s="9"/>
      <c r="D367" s="19"/>
      <c r="E367" s="9"/>
    </row>
    <row r="368" spans="1:5" x14ac:dyDescent="0.25">
      <c r="A368" s="10"/>
      <c r="B368" s="9"/>
      <c r="C368" s="9"/>
      <c r="D368" s="19"/>
      <c r="E368" s="9"/>
    </row>
    <row r="369" spans="1:5" x14ac:dyDescent="0.25">
      <c r="A369" s="10"/>
      <c r="B369" s="9"/>
      <c r="C369" s="9"/>
      <c r="D369" s="19"/>
      <c r="E369" s="9"/>
    </row>
    <row r="370" spans="1:5" x14ac:dyDescent="0.25">
      <c r="A370" s="10"/>
      <c r="B370" s="9"/>
      <c r="C370" s="9"/>
      <c r="D370" s="19"/>
      <c r="E370" s="9"/>
    </row>
    <row r="371" spans="1:5" x14ac:dyDescent="0.25">
      <c r="A371" s="10"/>
      <c r="B371" s="9"/>
      <c r="C371" s="9"/>
      <c r="D371" s="19"/>
      <c r="E371" s="9"/>
    </row>
    <row r="372" spans="1:5" x14ac:dyDescent="0.25">
      <c r="A372" s="10"/>
      <c r="B372" s="9"/>
      <c r="C372" s="9"/>
      <c r="D372" s="19"/>
      <c r="E372" s="9"/>
    </row>
    <row r="373" spans="1:5" x14ac:dyDescent="0.25">
      <c r="A373" s="10"/>
      <c r="B373" s="9"/>
      <c r="C373" s="9"/>
      <c r="D373" s="19"/>
      <c r="E373" s="9"/>
    </row>
    <row r="374" spans="1:5" x14ac:dyDescent="0.25">
      <c r="A374" s="10"/>
      <c r="B374" s="9"/>
      <c r="C374" s="9"/>
      <c r="D374" s="19"/>
      <c r="E374" s="9"/>
    </row>
    <row r="375" spans="1:5" x14ac:dyDescent="0.25">
      <c r="A375" s="10"/>
      <c r="B375" s="9"/>
      <c r="C375" s="9"/>
      <c r="D375" s="19"/>
      <c r="E375" s="9"/>
    </row>
    <row r="376" spans="1:5" x14ac:dyDescent="0.25">
      <c r="A376" s="10"/>
      <c r="B376" s="9"/>
      <c r="C376" s="9"/>
      <c r="D376" s="19"/>
      <c r="E376" s="9"/>
    </row>
    <row r="377" spans="1:5" x14ac:dyDescent="0.25">
      <c r="A377" s="10"/>
      <c r="B377" s="9"/>
      <c r="C377" s="9"/>
      <c r="D377" s="19"/>
      <c r="E377" s="9"/>
    </row>
    <row r="378" spans="1:5" x14ac:dyDescent="0.25">
      <c r="A378" s="10"/>
      <c r="B378" s="9"/>
      <c r="C378" s="9"/>
      <c r="D378" s="19"/>
      <c r="E378" s="9"/>
    </row>
    <row r="379" spans="1:5" x14ac:dyDescent="0.25">
      <c r="A379" s="10"/>
      <c r="B379" s="9"/>
      <c r="C379" s="9"/>
      <c r="D379" s="19"/>
      <c r="E379" s="9"/>
    </row>
    <row r="380" spans="1:5" x14ac:dyDescent="0.25">
      <c r="A380" s="10"/>
      <c r="B380" s="9"/>
      <c r="C380" s="9"/>
      <c r="D380" s="19"/>
      <c r="E380" s="9"/>
    </row>
    <row r="381" spans="1:5" x14ac:dyDescent="0.25">
      <c r="A381" s="10"/>
      <c r="B381" s="9"/>
      <c r="C381" s="9"/>
      <c r="D381" s="19"/>
      <c r="E381" s="9"/>
    </row>
    <row r="382" spans="1:5" x14ac:dyDescent="0.25">
      <c r="A382" s="10"/>
      <c r="B382" s="9"/>
      <c r="C382" s="9"/>
      <c r="D382" s="19"/>
      <c r="E382" s="9"/>
    </row>
    <row r="383" spans="1:5" x14ac:dyDescent="0.25">
      <c r="A383" s="10"/>
      <c r="B383" s="9"/>
      <c r="C383" s="9"/>
      <c r="D383" s="19"/>
      <c r="E383" s="9"/>
    </row>
    <row r="384" spans="1:5" x14ac:dyDescent="0.25">
      <c r="A384" s="10"/>
      <c r="B384" s="9"/>
      <c r="C384" s="9"/>
      <c r="D384" s="19"/>
      <c r="E384" s="9"/>
    </row>
    <row r="385" spans="1:5" x14ac:dyDescent="0.25">
      <c r="A385" s="10"/>
      <c r="B385" s="9"/>
      <c r="C385" s="9"/>
      <c r="D385" s="19"/>
      <c r="E385" s="9"/>
    </row>
    <row r="386" spans="1:5" x14ac:dyDescent="0.25">
      <c r="A386" s="10"/>
      <c r="B386" s="9"/>
      <c r="C386" s="9"/>
      <c r="D386" s="19"/>
      <c r="E386" s="9"/>
    </row>
    <row r="387" spans="1:5" x14ac:dyDescent="0.25">
      <c r="A387" s="10"/>
      <c r="B387" s="9"/>
      <c r="C387" s="9"/>
      <c r="D387" s="19"/>
      <c r="E387" s="9"/>
    </row>
    <row r="388" spans="1:5" x14ac:dyDescent="0.25">
      <c r="A388" s="10"/>
      <c r="B388" s="9"/>
      <c r="C388" s="9"/>
      <c r="D388" s="19"/>
      <c r="E388" s="9"/>
    </row>
    <row r="389" spans="1:5" x14ac:dyDescent="0.25">
      <c r="A389" s="10"/>
      <c r="B389" s="9"/>
      <c r="C389" s="9"/>
      <c r="D389" s="19"/>
      <c r="E389" s="9"/>
    </row>
    <row r="390" spans="1:5" x14ac:dyDescent="0.25">
      <c r="A390" s="10"/>
      <c r="B390" s="9"/>
      <c r="C390" s="9"/>
      <c r="D390" s="19"/>
      <c r="E390" s="9"/>
    </row>
    <row r="391" spans="1:5" x14ac:dyDescent="0.25">
      <c r="A391" s="10"/>
      <c r="B391" s="9"/>
      <c r="C391" s="9"/>
      <c r="D391" s="19"/>
      <c r="E391" s="9"/>
    </row>
    <row r="392" spans="1:5" x14ac:dyDescent="0.25">
      <c r="A392" s="10"/>
      <c r="B392" s="9"/>
      <c r="C392" s="9"/>
      <c r="D392" s="19"/>
      <c r="E392" s="9"/>
    </row>
    <row r="393" spans="1:5" x14ac:dyDescent="0.25">
      <c r="A393" s="10"/>
      <c r="B393" s="9"/>
      <c r="C393" s="9"/>
      <c r="D393" s="19"/>
      <c r="E393" s="9"/>
    </row>
    <row r="394" spans="1:5" x14ac:dyDescent="0.25">
      <c r="A394" s="10"/>
      <c r="B394" s="9"/>
      <c r="C394" s="9"/>
      <c r="D394" s="19"/>
      <c r="E394" s="9"/>
    </row>
    <row r="395" spans="1:5" x14ac:dyDescent="0.25">
      <c r="A395" s="10"/>
      <c r="B395" s="9"/>
      <c r="C395" s="9"/>
      <c r="D395" s="19"/>
      <c r="E395" s="9"/>
    </row>
    <row r="396" spans="1:5" x14ac:dyDescent="0.25">
      <c r="A396" s="10"/>
      <c r="B396" s="9"/>
      <c r="C396" s="9"/>
      <c r="D396" s="19"/>
      <c r="E396" s="9"/>
    </row>
    <row r="397" spans="1:5" x14ac:dyDescent="0.25">
      <c r="A397" s="10"/>
      <c r="B397" s="9"/>
      <c r="C397" s="9"/>
      <c r="D397" s="19"/>
      <c r="E397" s="9"/>
    </row>
    <row r="398" spans="1:5" x14ac:dyDescent="0.25">
      <c r="A398" s="10"/>
      <c r="B398" s="9"/>
      <c r="C398" s="9"/>
      <c r="D398" s="19"/>
      <c r="E398" s="9"/>
    </row>
    <row r="399" spans="1:5" x14ac:dyDescent="0.25">
      <c r="A399" s="10"/>
      <c r="B399" s="9"/>
      <c r="C399" s="9"/>
      <c r="D399" s="19"/>
      <c r="E399" s="9"/>
    </row>
    <row r="400" spans="1:5" x14ac:dyDescent="0.25">
      <c r="A400" s="10"/>
      <c r="B400" s="9"/>
      <c r="C400" s="9"/>
      <c r="D400" s="19"/>
      <c r="E400" s="9"/>
    </row>
    <row r="401" spans="1:5" x14ac:dyDescent="0.25">
      <c r="A401" s="10"/>
      <c r="B401" s="9"/>
      <c r="C401" s="9"/>
      <c r="D401" s="19"/>
      <c r="E401" s="9"/>
    </row>
    <row r="402" spans="1:5" x14ac:dyDescent="0.25">
      <c r="A402" s="10"/>
      <c r="B402" s="9"/>
      <c r="C402" s="9"/>
      <c r="D402" s="19"/>
      <c r="E402" s="9"/>
    </row>
    <row r="403" spans="1:5" x14ac:dyDescent="0.25">
      <c r="A403" s="10"/>
      <c r="B403" s="9"/>
      <c r="C403" s="9"/>
      <c r="D403" s="19"/>
      <c r="E403" s="9"/>
    </row>
    <row r="404" spans="1:5" x14ac:dyDescent="0.25">
      <c r="A404" s="10"/>
      <c r="B404" s="9"/>
      <c r="C404" s="9"/>
      <c r="D404" s="19"/>
      <c r="E404" s="9"/>
    </row>
    <row r="405" spans="1:5" x14ac:dyDescent="0.25">
      <c r="A405" s="10"/>
      <c r="B405" s="9"/>
      <c r="C405" s="9"/>
      <c r="D405" s="19"/>
      <c r="E405" s="9"/>
    </row>
    <row r="406" spans="1:5" x14ac:dyDescent="0.25">
      <c r="A406" s="10"/>
      <c r="B406" s="9"/>
      <c r="C406" s="9"/>
      <c r="D406" s="19"/>
      <c r="E406" s="9"/>
    </row>
    <row r="407" spans="1:5" x14ac:dyDescent="0.25">
      <c r="A407" s="10"/>
      <c r="B407" s="9"/>
      <c r="C407" s="9"/>
      <c r="D407" s="19"/>
      <c r="E407" s="9"/>
    </row>
    <row r="408" spans="1:5" x14ac:dyDescent="0.25">
      <c r="A408" s="10"/>
      <c r="B408" s="9"/>
      <c r="C408" s="9"/>
      <c r="D408" s="19"/>
      <c r="E408" s="9"/>
    </row>
    <row r="409" spans="1:5" x14ac:dyDescent="0.25">
      <c r="A409" s="10"/>
      <c r="B409" s="9"/>
      <c r="C409" s="9"/>
      <c r="D409" s="19"/>
      <c r="E409" s="9"/>
    </row>
    <row r="410" spans="1:5" x14ac:dyDescent="0.25">
      <c r="A410" s="10"/>
      <c r="B410" s="9"/>
      <c r="C410" s="9"/>
      <c r="D410" s="19"/>
      <c r="E410" s="9"/>
    </row>
    <row r="411" spans="1:5" x14ac:dyDescent="0.25">
      <c r="A411" s="10"/>
      <c r="B411" s="9"/>
      <c r="C411" s="9"/>
      <c r="D411" s="19"/>
      <c r="E411" s="9"/>
    </row>
    <row r="412" spans="1:5" x14ac:dyDescent="0.25">
      <c r="A412" s="10"/>
      <c r="B412" s="9"/>
      <c r="C412" s="9"/>
      <c r="D412" s="19"/>
      <c r="E412" s="9"/>
    </row>
    <row r="413" spans="1:5" x14ac:dyDescent="0.25">
      <c r="A413" s="10"/>
      <c r="B413" s="9"/>
      <c r="C413" s="9"/>
      <c r="D413" s="19"/>
      <c r="E413" s="9"/>
    </row>
    <row r="414" spans="1:5" x14ac:dyDescent="0.25">
      <c r="A414" s="10"/>
      <c r="B414" s="9"/>
      <c r="C414" s="9"/>
      <c r="D414" s="19"/>
      <c r="E414" s="9"/>
    </row>
    <row r="415" spans="1:5" x14ac:dyDescent="0.25">
      <c r="A415" s="10"/>
      <c r="B415" s="9"/>
      <c r="C415" s="9"/>
      <c r="D415" s="19"/>
      <c r="E415" s="9"/>
    </row>
    <row r="416" spans="1:5" x14ac:dyDescent="0.25">
      <c r="A416" s="10"/>
      <c r="B416" s="9"/>
      <c r="C416" s="9"/>
      <c r="D416" s="19"/>
      <c r="E416" s="9"/>
    </row>
    <row r="417" spans="1:5" x14ac:dyDescent="0.25">
      <c r="A417" s="10"/>
      <c r="B417" s="9"/>
      <c r="C417" s="9"/>
      <c r="D417" s="19"/>
      <c r="E417" s="9"/>
    </row>
    <row r="418" spans="1:5" x14ac:dyDescent="0.25">
      <c r="A418" s="10"/>
      <c r="B418" s="9"/>
      <c r="C418" s="9"/>
      <c r="D418" s="19"/>
      <c r="E418" s="9"/>
    </row>
    <row r="419" spans="1:5" x14ac:dyDescent="0.25">
      <c r="A419" s="10"/>
      <c r="B419" s="9"/>
      <c r="C419" s="9"/>
      <c r="D419" s="19"/>
      <c r="E419" s="9"/>
    </row>
    <row r="420" spans="1:5" x14ac:dyDescent="0.25">
      <c r="A420" s="10"/>
      <c r="B420" s="9"/>
      <c r="C420" s="9"/>
      <c r="D420" s="19"/>
      <c r="E420" s="9"/>
    </row>
    <row r="421" spans="1:5" x14ac:dyDescent="0.25">
      <c r="A421" s="10"/>
      <c r="B421" s="9"/>
      <c r="C421" s="9"/>
      <c r="D421" s="19"/>
      <c r="E421" s="9"/>
    </row>
    <row r="422" spans="1:5" x14ac:dyDescent="0.25">
      <c r="A422" s="10"/>
      <c r="B422" s="9"/>
      <c r="C422" s="9"/>
      <c r="D422" s="19"/>
      <c r="E422" s="9"/>
    </row>
    <row r="423" spans="1:5" x14ac:dyDescent="0.25">
      <c r="A423" s="10"/>
      <c r="B423" s="9"/>
      <c r="C423" s="9"/>
      <c r="D423" s="19"/>
      <c r="E423" s="9"/>
    </row>
    <row r="424" spans="1:5" x14ac:dyDescent="0.25">
      <c r="A424" s="10"/>
      <c r="B424" s="9"/>
      <c r="C424" s="9"/>
      <c r="D424" s="19"/>
      <c r="E424" s="9"/>
    </row>
    <row r="425" spans="1:5" x14ac:dyDescent="0.25">
      <c r="A425" s="10"/>
      <c r="B425" s="9"/>
      <c r="C425" s="9"/>
      <c r="D425" s="19"/>
      <c r="E425" s="9"/>
    </row>
    <row r="426" spans="1:5" x14ac:dyDescent="0.25">
      <c r="A426" s="10"/>
      <c r="B426" s="9"/>
      <c r="C426" s="9"/>
      <c r="D426" s="19"/>
      <c r="E426" s="9"/>
    </row>
    <row r="427" spans="1:5" x14ac:dyDescent="0.25">
      <c r="A427" s="10"/>
      <c r="B427" s="9"/>
      <c r="C427" s="9"/>
      <c r="D427" s="19"/>
      <c r="E427" s="9"/>
    </row>
    <row r="428" spans="1:5" x14ac:dyDescent="0.25">
      <c r="A428" s="10"/>
      <c r="B428" s="9"/>
      <c r="C428" s="9"/>
      <c r="D428" s="19"/>
      <c r="E428" s="9"/>
    </row>
    <row r="429" spans="1:5" x14ac:dyDescent="0.25">
      <c r="A429" s="10"/>
      <c r="B429" s="9"/>
      <c r="C429" s="9"/>
      <c r="D429" s="19"/>
      <c r="E429" s="9"/>
    </row>
    <row r="430" spans="1:5" x14ac:dyDescent="0.25">
      <c r="A430" s="10"/>
      <c r="B430" s="9"/>
      <c r="C430" s="9"/>
      <c r="D430" s="19"/>
      <c r="E430" s="9"/>
    </row>
    <row r="431" spans="1:5" x14ac:dyDescent="0.25">
      <c r="A431" s="10"/>
      <c r="B431" s="9"/>
      <c r="C431" s="9"/>
      <c r="D431" s="19"/>
      <c r="E431" s="9"/>
    </row>
    <row r="432" spans="1:5" x14ac:dyDescent="0.25">
      <c r="A432" s="10"/>
      <c r="B432" s="9"/>
      <c r="C432" s="9"/>
      <c r="D432" s="19"/>
      <c r="E432" s="9"/>
    </row>
    <row r="433" spans="1:5" x14ac:dyDescent="0.25">
      <c r="A433" s="10"/>
      <c r="B433" s="9"/>
      <c r="C433" s="9"/>
      <c r="D433" s="19"/>
      <c r="E433" s="9"/>
    </row>
    <row r="434" spans="1:5" x14ac:dyDescent="0.25">
      <c r="A434" s="10"/>
      <c r="B434" s="9"/>
      <c r="C434" s="9"/>
      <c r="D434" s="19"/>
      <c r="E434" s="9"/>
    </row>
    <row r="435" spans="1:5" x14ac:dyDescent="0.25">
      <c r="A435" s="10"/>
      <c r="B435" s="9"/>
      <c r="C435" s="9"/>
      <c r="D435" s="19"/>
      <c r="E435" s="9"/>
    </row>
    <row r="436" spans="1:5" x14ac:dyDescent="0.25">
      <c r="A436" s="10"/>
      <c r="B436" s="9"/>
      <c r="C436" s="9"/>
      <c r="D436" s="19"/>
      <c r="E436" s="9"/>
    </row>
    <row r="437" spans="1:5" x14ac:dyDescent="0.25">
      <c r="A437" s="10"/>
      <c r="B437" s="9"/>
      <c r="C437" s="9"/>
      <c r="D437" s="19"/>
      <c r="E437" s="9"/>
    </row>
    <row r="438" spans="1:5" x14ac:dyDescent="0.25">
      <c r="A438" s="10"/>
      <c r="B438" s="9"/>
      <c r="C438" s="9"/>
      <c r="D438" s="19"/>
      <c r="E438" s="9"/>
    </row>
    <row r="439" spans="1:5" x14ac:dyDescent="0.25">
      <c r="A439" s="10"/>
      <c r="B439" s="9"/>
      <c r="C439" s="9"/>
      <c r="D439" s="19"/>
      <c r="E439" s="9"/>
    </row>
    <row r="440" spans="1:5" x14ac:dyDescent="0.25">
      <c r="A440" s="10"/>
      <c r="B440" s="9"/>
      <c r="C440" s="9"/>
      <c r="D440" s="19"/>
      <c r="E440" s="9"/>
    </row>
    <row r="441" spans="1:5" x14ac:dyDescent="0.25">
      <c r="A441" s="10"/>
      <c r="B441" s="9"/>
      <c r="C441" s="9"/>
      <c r="D441" s="19"/>
      <c r="E441" s="9"/>
    </row>
    <row r="442" spans="1:5" x14ac:dyDescent="0.25">
      <c r="A442" s="10"/>
      <c r="B442" s="9"/>
      <c r="C442" s="9"/>
      <c r="D442" s="19"/>
      <c r="E442" s="9"/>
    </row>
    <row r="443" spans="1:5" x14ac:dyDescent="0.25">
      <c r="A443" s="10"/>
      <c r="B443" s="9"/>
      <c r="C443" s="9"/>
      <c r="D443" s="19"/>
      <c r="E443" s="9"/>
    </row>
    <row r="444" spans="1:5" x14ac:dyDescent="0.25">
      <c r="A444" s="10"/>
      <c r="B444" s="9"/>
      <c r="C444" s="9"/>
      <c r="D444" s="19"/>
      <c r="E444" s="9"/>
    </row>
    <row r="445" spans="1:5" x14ac:dyDescent="0.25">
      <c r="A445" s="10"/>
      <c r="B445" s="9"/>
      <c r="C445" s="9"/>
      <c r="D445" s="19"/>
      <c r="E445" s="9"/>
    </row>
    <row r="446" spans="1:5" x14ac:dyDescent="0.25">
      <c r="A446" s="10"/>
      <c r="B446" s="9"/>
      <c r="C446" s="9"/>
      <c r="D446" s="19"/>
      <c r="E446" s="9"/>
    </row>
    <row r="447" spans="1:5" x14ac:dyDescent="0.25">
      <c r="A447" s="10"/>
      <c r="B447" s="9"/>
      <c r="C447" s="9"/>
      <c r="D447" s="19"/>
      <c r="E447" s="9"/>
    </row>
    <row r="448" spans="1:5" x14ac:dyDescent="0.25">
      <c r="A448" s="10"/>
      <c r="B448" s="9"/>
      <c r="C448" s="9"/>
      <c r="D448" s="19"/>
      <c r="E448" s="9"/>
    </row>
    <row r="449" spans="1:5" x14ac:dyDescent="0.25">
      <c r="A449" s="10"/>
      <c r="B449" s="9"/>
      <c r="C449" s="9"/>
      <c r="D449" s="19"/>
      <c r="E449" s="9"/>
    </row>
    <row r="450" spans="1:5" x14ac:dyDescent="0.25">
      <c r="A450" s="10"/>
      <c r="B450" s="9"/>
      <c r="C450" s="9"/>
      <c r="D450" s="19"/>
      <c r="E450" s="9"/>
    </row>
    <row r="451" spans="1:5" x14ac:dyDescent="0.25">
      <c r="A451" s="10"/>
      <c r="B451" s="9"/>
      <c r="C451" s="9"/>
      <c r="D451" s="19"/>
      <c r="E451" s="9"/>
    </row>
    <row r="452" spans="1:5" x14ac:dyDescent="0.25">
      <c r="A452" s="10"/>
      <c r="B452" s="9"/>
      <c r="C452" s="9"/>
      <c r="D452" s="19"/>
      <c r="E452" s="9"/>
    </row>
    <row r="453" spans="1:5" x14ac:dyDescent="0.25">
      <c r="A453" s="10"/>
      <c r="B453" s="9"/>
      <c r="C453" s="9"/>
      <c r="D453" s="19"/>
      <c r="E453" s="9"/>
    </row>
    <row r="454" spans="1:5" x14ac:dyDescent="0.25">
      <c r="A454" s="10"/>
      <c r="B454" s="9"/>
      <c r="C454" s="9"/>
      <c r="D454" s="19"/>
      <c r="E454" s="9"/>
    </row>
    <row r="455" spans="1:5" x14ac:dyDescent="0.25">
      <c r="A455" s="10"/>
      <c r="B455" s="9"/>
      <c r="C455" s="9"/>
      <c r="D455" s="19"/>
      <c r="E455" s="9"/>
    </row>
    <row r="456" spans="1:5" x14ac:dyDescent="0.25">
      <c r="A456" s="10"/>
      <c r="B456" s="9"/>
      <c r="C456" s="9"/>
      <c r="D456" s="19"/>
      <c r="E456" s="9"/>
    </row>
    <row r="457" spans="1:5" x14ac:dyDescent="0.25">
      <c r="A457" s="10"/>
      <c r="B457" s="9"/>
      <c r="C457" s="9"/>
      <c r="D457" s="19"/>
      <c r="E457" s="9"/>
    </row>
    <row r="458" spans="1:5" x14ac:dyDescent="0.25">
      <c r="A458" s="10"/>
      <c r="B458" s="9"/>
      <c r="C458" s="9"/>
      <c r="D458" s="19"/>
      <c r="E458" s="9"/>
    </row>
    <row r="459" spans="1:5" x14ac:dyDescent="0.25">
      <c r="A459" s="10"/>
      <c r="B459" s="9"/>
      <c r="C459" s="9"/>
      <c r="D459" s="19"/>
      <c r="E459" s="9"/>
    </row>
    <row r="460" spans="1:5" x14ac:dyDescent="0.25">
      <c r="A460" s="10"/>
      <c r="B460" s="9"/>
      <c r="C460" s="9"/>
      <c r="D460" s="19"/>
      <c r="E460" s="9"/>
    </row>
    <row r="461" spans="1:5" x14ac:dyDescent="0.25">
      <c r="A461" s="10"/>
      <c r="B461" s="9"/>
      <c r="C461" s="9"/>
      <c r="D461" s="19"/>
      <c r="E461" s="9"/>
    </row>
    <row r="462" spans="1:5" x14ac:dyDescent="0.25">
      <c r="A462" s="10"/>
      <c r="B462" s="9"/>
      <c r="C462" s="9"/>
      <c r="D462" s="19"/>
      <c r="E462" s="9"/>
    </row>
    <row r="463" spans="1:5" x14ac:dyDescent="0.25">
      <c r="A463" s="10"/>
      <c r="B463" s="9"/>
      <c r="C463" s="9"/>
      <c r="D463" s="19"/>
      <c r="E463" s="9"/>
    </row>
    <row r="464" spans="1:5" x14ac:dyDescent="0.25">
      <c r="A464" s="10"/>
      <c r="B464" s="9"/>
      <c r="C464" s="9"/>
      <c r="D464" s="19"/>
      <c r="E464" s="9"/>
    </row>
    <row r="465" spans="1:5" x14ac:dyDescent="0.25">
      <c r="A465" s="10"/>
      <c r="B465" s="9"/>
      <c r="C465" s="9"/>
      <c r="D465" s="19"/>
      <c r="E465" s="9"/>
    </row>
    <row r="466" spans="1:5" x14ac:dyDescent="0.25">
      <c r="A466" s="10"/>
      <c r="B466" s="9"/>
      <c r="C466" s="9"/>
      <c r="D466" s="19"/>
      <c r="E466" s="9"/>
    </row>
    <row r="467" spans="1:5" x14ac:dyDescent="0.25">
      <c r="A467" s="10"/>
      <c r="B467" s="9"/>
      <c r="C467" s="9"/>
      <c r="D467" s="19"/>
      <c r="E467" s="9"/>
    </row>
    <row r="468" spans="1:5" x14ac:dyDescent="0.25">
      <c r="A468" s="10"/>
      <c r="B468" s="9"/>
      <c r="C468" s="9"/>
      <c r="D468" s="19"/>
      <c r="E468" s="9"/>
    </row>
    <row r="469" spans="1:5" x14ac:dyDescent="0.25">
      <c r="A469" s="10"/>
      <c r="B469" s="9"/>
      <c r="C469" s="9"/>
      <c r="D469" s="19"/>
      <c r="E469" s="9"/>
    </row>
    <row r="470" spans="1:5" x14ac:dyDescent="0.25">
      <c r="A470" s="10"/>
      <c r="B470" s="9"/>
      <c r="C470" s="9"/>
      <c r="D470" s="19"/>
      <c r="E470" s="9"/>
    </row>
    <row r="471" spans="1:5" x14ac:dyDescent="0.25">
      <c r="A471" s="10"/>
      <c r="B471" s="9"/>
      <c r="C471" s="9"/>
      <c r="D471" s="19"/>
      <c r="E471" s="9"/>
    </row>
    <row r="472" spans="1:5" x14ac:dyDescent="0.25">
      <c r="A472" s="10"/>
      <c r="B472" s="9"/>
      <c r="C472" s="9"/>
      <c r="D472" s="19"/>
      <c r="E472" s="9"/>
    </row>
    <row r="473" spans="1:5" x14ac:dyDescent="0.25">
      <c r="A473" s="10"/>
      <c r="B473" s="9"/>
      <c r="C473" s="9"/>
      <c r="D473" s="19"/>
      <c r="E473" s="9"/>
    </row>
    <row r="474" spans="1:5" x14ac:dyDescent="0.25">
      <c r="A474" s="10"/>
      <c r="B474" s="9"/>
      <c r="C474" s="9"/>
      <c r="D474" s="19"/>
      <c r="E474" s="9"/>
    </row>
    <row r="475" spans="1:5" x14ac:dyDescent="0.25">
      <c r="A475" s="10"/>
      <c r="B475" s="9"/>
      <c r="C475" s="9"/>
      <c r="D475" s="19"/>
      <c r="E475" s="9"/>
    </row>
    <row r="476" spans="1:5" x14ac:dyDescent="0.25">
      <c r="A476" s="10"/>
      <c r="B476" s="9"/>
      <c r="C476" s="9"/>
      <c r="D476" s="19"/>
      <c r="E476" s="9"/>
    </row>
    <row r="477" spans="1:5" x14ac:dyDescent="0.25">
      <c r="A477" s="10"/>
      <c r="B477" s="9"/>
      <c r="C477" s="9"/>
      <c r="D477" s="19"/>
      <c r="E477" s="9"/>
    </row>
    <row r="478" spans="1:5" x14ac:dyDescent="0.25">
      <c r="A478" s="10"/>
      <c r="B478" s="9"/>
      <c r="C478" s="9"/>
      <c r="D478" s="19"/>
      <c r="E478" s="9"/>
    </row>
    <row r="479" spans="1:5" x14ac:dyDescent="0.25">
      <c r="A479" s="10"/>
      <c r="B479" s="9"/>
      <c r="C479" s="9"/>
      <c r="D479" s="19"/>
      <c r="E479" s="9"/>
    </row>
    <row r="480" spans="1:5" x14ac:dyDescent="0.25">
      <c r="A480" s="10"/>
      <c r="B480" s="9"/>
      <c r="C480" s="9"/>
      <c r="D480" s="19"/>
      <c r="E480" s="9"/>
    </row>
    <row r="481" spans="1:5" x14ac:dyDescent="0.25">
      <c r="A481" s="10"/>
      <c r="B481" s="9"/>
      <c r="C481" s="9"/>
      <c r="D481" s="19"/>
      <c r="E481" s="9"/>
    </row>
    <row r="482" spans="1:5" x14ac:dyDescent="0.25">
      <c r="A482" s="10"/>
      <c r="B482" s="9"/>
      <c r="C482" s="9"/>
      <c r="D482" s="19"/>
      <c r="E482" s="9"/>
    </row>
    <row r="483" spans="1:5" x14ac:dyDescent="0.25">
      <c r="A483" s="10"/>
      <c r="B483" s="9"/>
      <c r="C483" s="9"/>
      <c r="D483" s="19"/>
      <c r="E483" s="9"/>
    </row>
    <row r="484" spans="1:5" x14ac:dyDescent="0.25">
      <c r="A484" s="10"/>
      <c r="B484" s="9"/>
      <c r="C484" s="9"/>
      <c r="D484" s="19"/>
      <c r="E484" s="9"/>
    </row>
    <row r="485" spans="1:5" x14ac:dyDescent="0.25">
      <c r="A485" s="10"/>
      <c r="B485" s="9"/>
      <c r="C485" s="9"/>
      <c r="D485" s="19"/>
      <c r="E485" s="9"/>
    </row>
    <row r="486" spans="1:5" x14ac:dyDescent="0.25">
      <c r="A486" s="10"/>
      <c r="B486" s="9"/>
      <c r="C486" s="9"/>
      <c r="D486" s="19"/>
      <c r="E486" s="9"/>
    </row>
    <row r="487" spans="1:5" x14ac:dyDescent="0.25">
      <c r="A487" s="10"/>
      <c r="B487" s="9"/>
      <c r="C487" s="9"/>
      <c r="D487" s="19"/>
      <c r="E487" s="9"/>
    </row>
    <row r="488" spans="1:5" x14ac:dyDescent="0.25">
      <c r="A488" s="10"/>
      <c r="B488" s="9"/>
      <c r="C488" s="9"/>
      <c r="D488" s="19"/>
      <c r="E488" s="9"/>
    </row>
    <row r="489" spans="1:5" x14ac:dyDescent="0.25">
      <c r="A489" s="10"/>
      <c r="B489" s="9"/>
      <c r="C489" s="9"/>
      <c r="D489" s="19"/>
      <c r="E489" s="9"/>
    </row>
    <row r="490" spans="1:5" x14ac:dyDescent="0.25">
      <c r="A490" s="10"/>
      <c r="B490" s="9"/>
      <c r="C490" s="9"/>
      <c r="D490" s="19"/>
      <c r="E490" s="9"/>
    </row>
    <row r="491" spans="1:5" x14ac:dyDescent="0.25">
      <c r="A491" s="10"/>
      <c r="B491" s="9"/>
      <c r="C491" s="9"/>
      <c r="D491" s="19"/>
      <c r="E491" s="9"/>
    </row>
    <row r="492" spans="1:5" x14ac:dyDescent="0.25">
      <c r="A492" s="10"/>
      <c r="B492" s="9"/>
      <c r="C492" s="9"/>
      <c r="D492" s="19"/>
      <c r="E492" s="9"/>
    </row>
    <row r="493" spans="1:5" x14ac:dyDescent="0.25">
      <c r="A493" s="10"/>
      <c r="B493" s="9"/>
      <c r="C493" s="9"/>
      <c r="D493" s="19"/>
      <c r="E493" s="9"/>
    </row>
    <row r="494" spans="1:5" x14ac:dyDescent="0.25">
      <c r="A494" s="10"/>
      <c r="B494" s="9"/>
      <c r="C494" s="9"/>
      <c r="D494" s="19"/>
      <c r="E494" s="9"/>
    </row>
    <row r="495" spans="1:5" x14ac:dyDescent="0.25">
      <c r="A495" s="10"/>
      <c r="B495" s="9"/>
      <c r="C495" s="9"/>
      <c r="D495" s="19"/>
      <c r="E495" s="9"/>
    </row>
    <row r="496" spans="1:5" x14ac:dyDescent="0.25">
      <c r="A496" s="10"/>
      <c r="B496" s="9"/>
      <c r="C496" s="9"/>
      <c r="D496" s="19"/>
      <c r="E496" s="9"/>
    </row>
    <row r="497" spans="1:5" x14ac:dyDescent="0.25">
      <c r="A497" s="10"/>
      <c r="B497" s="9"/>
      <c r="C497" s="9"/>
      <c r="D497" s="19"/>
      <c r="E497" s="9"/>
    </row>
    <row r="498" spans="1:5" x14ac:dyDescent="0.25">
      <c r="A498" s="10"/>
      <c r="B498" s="9"/>
      <c r="C498" s="9"/>
      <c r="D498" s="19"/>
      <c r="E498" s="9"/>
    </row>
    <row r="499" spans="1:5" x14ac:dyDescent="0.25">
      <c r="A499" s="10"/>
      <c r="B499" s="9"/>
      <c r="C499" s="9"/>
      <c r="D499" s="19"/>
      <c r="E499" s="9"/>
    </row>
    <row r="500" spans="1:5" x14ac:dyDescent="0.25">
      <c r="A500" s="10"/>
      <c r="B500" s="9"/>
      <c r="C500" s="9"/>
      <c r="D500" s="19"/>
      <c r="E500" s="9"/>
    </row>
    <row r="501" spans="1:5" x14ac:dyDescent="0.25">
      <c r="A501" s="10"/>
      <c r="B501" s="9"/>
      <c r="C501" s="9"/>
      <c r="D501" s="19"/>
      <c r="E501" s="9"/>
    </row>
    <row r="502" spans="1:5" x14ac:dyDescent="0.25">
      <c r="A502" s="10"/>
      <c r="B502" s="9"/>
      <c r="C502" s="9"/>
      <c r="D502" s="19"/>
      <c r="E502" s="9"/>
    </row>
    <row r="503" spans="1:5" x14ac:dyDescent="0.25">
      <c r="A503" s="10"/>
      <c r="B503" s="9"/>
      <c r="C503" s="9"/>
      <c r="D503" s="19"/>
      <c r="E503" s="9"/>
    </row>
    <row r="504" spans="1:5" x14ac:dyDescent="0.25">
      <c r="A504" s="10"/>
      <c r="B504" s="9"/>
      <c r="C504" s="9"/>
      <c r="D504" s="19"/>
      <c r="E504" s="9"/>
    </row>
    <row r="505" spans="1:5" x14ac:dyDescent="0.25">
      <c r="A505" s="10"/>
      <c r="B505" s="9"/>
      <c r="C505" s="9"/>
      <c r="D505" s="19"/>
      <c r="E505" s="9"/>
    </row>
    <row r="506" spans="1:5" x14ac:dyDescent="0.25">
      <c r="A506" s="10"/>
      <c r="B506" s="9"/>
      <c r="C506" s="9"/>
      <c r="D506" s="19"/>
      <c r="E506" s="9"/>
    </row>
    <row r="507" spans="1:5" x14ac:dyDescent="0.25">
      <c r="A507" s="10"/>
      <c r="B507" s="9"/>
      <c r="C507" s="9"/>
      <c r="D507" s="19"/>
      <c r="E507" s="9"/>
    </row>
    <row r="508" spans="1:5" x14ac:dyDescent="0.25">
      <c r="A508" s="10"/>
      <c r="B508" s="9"/>
      <c r="C508" s="9"/>
      <c r="D508" s="19"/>
      <c r="E508" s="9"/>
    </row>
    <row r="509" spans="1:5" x14ac:dyDescent="0.25">
      <c r="A509" s="10"/>
      <c r="B509" s="9"/>
      <c r="C509" s="9"/>
      <c r="D509" s="19"/>
      <c r="E509" s="9"/>
    </row>
    <row r="510" spans="1:5" x14ac:dyDescent="0.25">
      <c r="A510" s="10"/>
      <c r="B510" s="9"/>
      <c r="C510" s="9"/>
      <c r="D510" s="19"/>
      <c r="E510" s="9"/>
    </row>
    <row r="511" spans="1:5" x14ac:dyDescent="0.25">
      <c r="A511" s="10"/>
      <c r="B511" s="9"/>
      <c r="C511" s="9"/>
      <c r="D511" s="19"/>
      <c r="E511" s="9"/>
    </row>
    <row r="512" spans="1:5" x14ac:dyDescent="0.25">
      <c r="A512" s="10"/>
      <c r="B512" s="9"/>
      <c r="C512" s="9"/>
      <c r="D512" s="19"/>
      <c r="E512" s="9"/>
    </row>
    <row r="513" spans="1:5" x14ac:dyDescent="0.25">
      <c r="A513" s="10"/>
      <c r="B513" s="9"/>
      <c r="C513" s="9"/>
      <c r="D513" s="19"/>
      <c r="E513" s="9"/>
    </row>
    <row r="514" spans="1:5" x14ac:dyDescent="0.25">
      <c r="A514" s="10"/>
      <c r="B514" s="9"/>
      <c r="C514" s="9"/>
      <c r="D514" s="19"/>
      <c r="E514" s="9"/>
    </row>
    <row r="515" spans="1:5" x14ac:dyDescent="0.25">
      <c r="A515" s="10"/>
      <c r="B515" s="9"/>
      <c r="C515" s="9"/>
      <c r="D515" s="19"/>
      <c r="E515" s="9"/>
    </row>
    <row r="516" spans="1:5" x14ac:dyDescent="0.25">
      <c r="A516" s="10"/>
      <c r="B516" s="9"/>
      <c r="C516" s="9"/>
      <c r="D516" s="19"/>
      <c r="E516" s="9"/>
    </row>
    <row r="517" spans="1:5" x14ac:dyDescent="0.25">
      <c r="A517" s="10"/>
      <c r="B517" s="9"/>
      <c r="C517" s="9"/>
      <c r="D517" s="19"/>
      <c r="E517" s="9"/>
    </row>
    <row r="518" spans="1:5" x14ac:dyDescent="0.25">
      <c r="A518" s="10"/>
      <c r="B518" s="9"/>
      <c r="C518" s="9"/>
      <c r="D518" s="19"/>
      <c r="E518" s="9"/>
    </row>
    <row r="519" spans="1:5" x14ac:dyDescent="0.25">
      <c r="A519" s="10"/>
      <c r="B519" s="9"/>
      <c r="C519" s="9"/>
      <c r="D519" s="19"/>
      <c r="E519" s="9"/>
    </row>
    <row r="520" spans="1:5" x14ac:dyDescent="0.25">
      <c r="A520" s="10"/>
      <c r="B520" s="9"/>
      <c r="C520" s="9"/>
      <c r="D520" s="19"/>
      <c r="E520" s="9"/>
    </row>
    <row r="521" spans="1:5" x14ac:dyDescent="0.25">
      <c r="A521" s="10"/>
      <c r="B521" s="9"/>
      <c r="C521" s="9"/>
      <c r="D521" s="19"/>
      <c r="E521" s="9"/>
    </row>
    <row r="522" spans="1:5" x14ac:dyDescent="0.25">
      <c r="A522" s="10"/>
      <c r="B522" s="9"/>
      <c r="C522" s="9"/>
      <c r="D522" s="19"/>
      <c r="E522" s="9"/>
    </row>
    <row r="523" spans="1:5" x14ac:dyDescent="0.25">
      <c r="A523" s="10"/>
      <c r="B523" s="9"/>
      <c r="C523" s="9"/>
      <c r="D523" s="19"/>
      <c r="E523" s="9"/>
    </row>
    <row r="524" spans="1:5" x14ac:dyDescent="0.25">
      <c r="A524" s="10"/>
      <c r="B524" s="9"/>
      <c r="C524" s="9"/>
      <c r="D524" s="19"/>
      <c r="E524" s="9"/>
    </row>
    <row r="525" spans="1:5" x14ac:dyDescent="0.25">
      <c r="A525" s="10"/>
      <c r="B525" s="9"/>
      <c r="C525" s="9"/>
      <c r="D525" s="19"/>
      <c r="E525" s="9"/>
    </row>
    <row r="526" spans="1:5" x14ac:dyDescent="0.25">
      <c r="A526" s="10"/>
      <c r="B526" s="9"/>
      <c r="C526" s="9"/>
      <c r="D526" s="19"/>
      <c r="E526" s="9"/>
    </row>
    <row r="527" spans="1:5" x14ac:dyDescent="0.25">
      <c r="A527" s="10"/>
      <c r="B527" s="9"/>
      <c r="C527" s="9"/>
      <c r="D527" s="19"/>
      <c r="E527" s="9"/>
    </row>
    <row r="528" spans="1:5" x14ac:dyDescent="0.25">
      <c r="A528" s="10"/>
      <c r="B528" s="9"/>
      <c r="C528" s="9"/>
      <c r="D528" s="19"/>
      <c r="E528" s="9"/>
    </row>
    <row r="529" spans="1:5" x14ac:dyDescent="0.25">
      <c r="A529" s="10"/>
      <c r="B529" s="9"/>
      <c r="C529" s="9"/>
      <c r="D529" s="19"/>
      <c r="E529" s="9"/>
    </row>
    <row r="530" spans="1:5" x14ac:dyDescent="0.25">
      <c r="A530" s="10"/>
      <c r="B530" s="9"/>
      <c r="C530" s="9"/>
      <c r="D530" s="19"/>
      <c r="E530" s="9"/>
    </row>
    <row r="531" spans="1:5" x14ac:dyDescent="0.25">
      <c r="A531" s="10"/>
      <c r="B531" s="9"/>
      <c r="C531" s="9"/>
      <c r="D531" s="19"/>
      <c r="E531" s="9"/>
    </row>
    <row r="532" spans="1:5" x14ac:dyDescent="0.25">
      <c r="A532" s="10"/>
      <c r="B532" s="9"/>
      <c r="C532" s="9"/>
      <c r="D532" s="19"/>
      <c r="E532" s="9"/>
    </row>
    <row r="533" spans="1:5" x14ac:dyDescent="0.25">
      <c r="A533" s="10"/>
      <c r="B533" s="9"/>
      <c r="C533" s="9"/>
      <c r="D533" s="19"/>
      <c r="E533" s="9"/>
    </row>
    <row r="534" spans="1:5" x14ac:dyDescent="0.25">
      <c r="A534" s="10"/>
      <c r="B534" s="9"/>
      <c r="C534" s="9"/>
      <c r="D534" s="19"/>
      <c r="E534" s="9"/>
    </row>
    <row r="535" spans="1:5" x14ac:dyDescent="0.25">
      <c r="A535" s="10"/>
      <c r="B535" s="9"/>
      <c r="C535" s="9"/>
      <c r="D535" s="19"/>
      <c r="E535" s="9"/>
    </row>
    <row r="536" spans="1:5" x14ac:dyDescent="0.25">
      <c r="A536" s="10"/>
      <c r="B536" s="9"/>
      <c r="C536" s="9"/>
      <c r="D536" s="19"/>
      <c r="E536" s="9"/>
    </row>
    <row r="537" spans="1:5" x14ac:dyDescent="0.25">
      <c r="A537" s="10"/>
      <c r="B537" s="9"/>
      <c r="C537" s="9"/>
      <c r="D537" s="19"/>
      <c r="E537" s="9"/>
    </row>
    <row r="538" spans="1:5" x14ac:dyDescent="0.25">
      <c r="A538" s="10"/>
      <c r="B538" s="9"/>
      <c r="C538" s="9"/>
      <c r="D538" s="19"/>
      <c r="E538" s="9"/>
    </row>
    <row r="539" spans="1:5" x14ac:dyDescent="0.25">
      <c r="A539" s="10"/>
      <c r="B539" s="9"/>
      <c r="C539" s="9"/>
      <c r="D539" s="19"/>
      <c r="E539" s="9"/>
    </row>
    <row r="540" spans="1:5" x14ac:dyDescent="0.25">
      <c r="A540" s="10"/>
      <c r="B540" s="9"/>
      <c r="C540" s="9"/>
      <c r="D540" s="19"/>
      <c r="E540" s="9"/>
    </row>
    <row r="541" spans="1:5" x14ac:dyDescent="0.25">
      <c r="A541" s="10"/>
      <c r="B541" s="9"/>
      <c r="C541" s="9"/>
      <c r="D541" s="19"/>
      <c r="E541" s="9"/>
    </row>
    <row r="542" spans="1:5" x14ac:dyDescent="0.25">
      <c r="A542" s="10"/>
      <c r="B542" s="9"/>
      <c r="C542" s="9"/>
      <c r="D542" s="19"/>
      <c r="E542" s="9"/>
    </row>
    <row r="543" spans="1:5" x14ac:dyDescent="0.25">
      <c r="A543" s="10"/>
      <c r="B543" s="9"/>
      <c r="C543" s="9"/>
      <c r="D543" s="19"/>
      <c r="E543" s="9"/>
    </row>
    <row r="544" spans="1:5" x14ac:dyDescent="0.25">
      <c r="A544" s="10"/>
      <c r="B544" s="9"/>
      <c r="C544" s="9"/>
      <c r="D544" s="19"/>
      <c r="E544" s="9"/>
    </row>
    <row r="545" spans="1:5" x14ac:dyDescent="0.25">
      <c r="A545" s="10"/>
      <c r="B545" s="9"/>
      <c r="C545" s="9"/>
      <c r="D545" s="19"/>
      <c r="E545" s="9"/>
    </row>
    <row r="546" spans="1:5" x14ac:dyDescent="0.25">
      <c r="A546" s="10"/>
      <c r="B546" s="9"/>
      <c r="C546" s="9"/>
      <c r="D546" s="19"/>
      <c r="E546" s="9"/>
    </row>
    <row r="547" spans="1:5" x14ac:dyDescent="0.25">
      <c r="A547" s="10"/>
      <c r="B547" s="9"/>
      <c r="C547" s="9"/>
      <c r="D547" s="19"/>
      <c r="E547" s="9"/>
    </row>
    <row r="548" spans="1:5" x14ac:dyDescent="0.25">
      <c r="A548" s="10"/>
      <c r="B548" s="9"/>
      <c r="C548" s="9"/>
      <c r="D548" s="19"/>
      <c r="E548" s="9"/>
    </row>
    <row r="549" spans="1:5" x14ac:dyDescent="0.25">
      <c r="A549" s="10"/>
      <c r="B549" s="9"/>
      <c r="C549" s="9"/>
      <c r="D549" s="19"/>
      <c r="E549" s="9"/>
    </row>
    <row r="550" spans="1:5" x14ac:dyDescent="0.25">
      <c r="A550" s="10"/>
      <c r="B550" s="9"/>
      <c r="C550" s="9"/>
      <c r="D550" s="19"/>
      <c r="E550" s="9"/>
    </row>
    <row r="551" spans="1:5" x14ac:dyDescent="0.25">
      <c r="A551" s="10"/>
      <c r="B551" s="9"/>
      <c r="C551" s="9"/>
      <c r="D551" s="19"/>
      <c r="E551" s="9"/>
    </row>
    <row r="552" spans="1:5" x14ac:dyDescent="0.25">
      <c r="A552" s="10"/>
      <c r="B552" s="9"/>
      <c r="C552" s="9"/>
      <c r="D552" s="19"/>
      <c r="E552" s="9"/>
    </row>
    <row r="553" spans="1:5" x14ac:dyDescent="0.25">
      <c r="A553" s="10"/>
      <c r="B553" s="9"/>
      <c r="C553" s="9"/>
      <c r="D553" s="19"/>
      <c r="E553" s="9"/>
    </row>
    <row r="554" spans="1:5" x14ac:dyDescent="0.25">
      <c r="A554" s="10"/>
      <c r="B554" s="9"/>
      <c r="C554" s="9"/>
      <c r="D554" s="19"/>
      <c r="E554" s="9"/>
    </row>
    <row r="555" spans="1:5" x14ac:dyDescent="0.25">
      <c r="A555" s="10"/>
      <c r="B555" s="9"/>
      <c r="C555" s="9"/>
      <c r="D555" s="19"/>
      <c r="E555" s="9"/>
    </row>
    <row r="556" spans="1:5" x14ac:dyDescent="0.25">
      <c r="A556" s="10"/>
      <c r="B556" s="9"/>
      <c r="C556" s="9"/>
      <c r="D556" s="19"/>
      <c r="E556" s="9"/>
    </row>
    <row r="557" spans="1:5" x14ac:dyDescent="0.25">
      <c r="A557" s="10"/>
      <c r="B557" s="9"/>
      <c r="C557" s="9"/>
      <c r="D557" s="19"/>
      <c r="E557" s="9"/>
    </row>
    <row r="558" spans="1:5" x14ac:dyDescent="0.25">
      <c r="A558" s="10"/>
      <c r="B558" s="9"/>
      <c r="C558" s="9"/>
      <c r="D558" s="19"/>
      <c r="E558" s="9"/>
    </row>
    <row r="559" spans="1:5" x14ac:dyDescent="0.25">
      <c r="A559" s="10"/>
      <c r="B559" s="9"/>
      <c r="C559" s="9"/>
      <c r="D559" s="19"/>
      <c r="E559" s="9"/>
    </row>
    <row r="560" spans="1:5" x14ac:dyDescent="0.25">
      <c r="A560" s="10"/>
      <c r="B560" s="9"/>
      <c r="C560" s="9"/>
      <c r="D560" s="19"/>
      <c r="E560" s="9"/>
    </row>
    <row r="561" spans="1:5" x14ac:dyDescent="0.25">
      <c r="A561" s="10"/>
      <c r="B561" s="9"/>
      <c r="C561" s="9"/>
      <c r="D561" s="19"/>
      <c r="E561" s="9"/>
    </row>
    <row r="562" spans="1:5" x14ac:dyDescent="0.25">
      <c r="A562" s="10"/>
      <c r="B562" s="9"/>
      <c r="C562" s="9"/>
      <c r="D562" s="19"/>
      <c r="E562" s="9"/>
    </row>
    <row r="563" spans="1:5" x14ac:dyDescent="0.25">
      <c r="A563" s="10"/>
      <c r="B563" s="9"/>
      <c r="C563" s="9"/>
      <c r="D563" s="19"/>
      <c r="E563" s="9"/>
    </row>
    <row r="564" spans="1:5" x14ac:dyDescent="0.25">
      <c r="A564" s="10"/>
      <c r="B564" s="9"/>
      <c r="C564" s="9"/>
      <c r="D564" s="19"/>
      <c r="E564" s="9"/>
    </row>
    <row r="565" spans="1:5" x14ac:dyDescent="0.25">
      <c r="A565" s="10"/>
      <c r="B565" s="9"/>
      <c r="C565" s="9"/>
      <c r="D565" s="19"/>
      <c r="E565" s="9"/>
    </row>
    <row r="566" spans="1:5" x14ac:dyDescent="0.25">
      <c r="A566" s="10"/>
      <c r="B566" s="9"/>
      <c r="C566" s="9"/>
      <c r="D566" s="19"/>
      <c r="E566" s="9"/>
    </row>
    <row r="567" spans="1:5" x14ac:dyDescent="0.25">
      <c r="A567" s="10"/>
      <c r="B567" s="9"/>
      <c r="C567" s="9"/>
      <c r="D567" s="19"/>
      <c r="E567" s="9"/>
    </row>
    <row r="568" spans="1:5" x14ac:dyDescent="0.25">
      <c r="A568" s="10"/>
      <c r="B568" s="9"/>
      <c r="C568" s="9"/>
      <c r="D568" s="19"/>
      <c r="E568" s="9"/>
    </row>
    <row r="569" spans="1:5" x14ac:dyDescent="0.25">
      <c r="A569" s="10"/>
      <c r="B569" s="9"/>
      <c r="C569" s="9"/>
      <c r="D569" s="19"/>
      <c r="E569" s="9"/>
    </row>
    <row r="570" spans="1:5" x14ac:dyDescent="0.25">
      <c r="A570" s="10"/>
      <c r="B570" s="9"/>
      <c r="C570" s="9"/>
      <c r="D570" s="19"/>
      <c r="E570" s="9"/>
    </row>
    <row r="571" spans="1:5" x14ac:dyDescent="0.25">
      <c r="A571" s="10"/>
      <c r="B571" s="9"/>
      <c r="C571" s="9"/>
      <c r="D571" s="19"/>
      <c r="E571" s="9"/>
    </row>
    <row r="572" spans="1:5" x14ac:dyDescent="0.25">
      <c r="A572" s="10"/>
      <c r="B572" s="9"/>
      <c r="C572" s="9"/>
      <c r="D572" s="19"/>
      <c r="E572" s="9"/>
    </row>
    <row r="573" spans="1:5" x14ac:dyDescent="0.25">
      <c r="A573" s="10"/>
      <c r="B573" s="9"/>
      <c r="C573" s="9"/>
      <c r="D573" s="19"/>
      <c r="E573" s="9"/>
    </row>
    <row r="574" spans="1:5" x14ac:dyDescent="0.25">
      <c r="A574" s="10"/>
      <c r="B574" s="9"/>
      <c r="C574" s="9"/>
      <c r="D574" s="19"/>
      <c r="E574" s="9"/>
    </row>
    <row r="575" spans="1:5" x14ac:dyDescent="0.25">
      <c r="A575" s="10"/>
      <c r="B575" s="9"/>
      <c r="C575" s="9"/>
      <c r="D575" s="19"/>
      <c r="E575" s="9"/>
    </row>
    <row r="576" spans="1:5" x14ac:dyDescent="0.25">
      <c r="A576" s="10"/>
      <c r="B576" s="9"/>
      <c r="C576" s="9"/>
      <c r="D576" s="19"/>
      <c r="E576" s="9"/>
    </row>
    <row r="577" spans="1:5" x14ac:dyDescent="0.25">
      <c r="A577" s="10"/>
      <c r="B577" s="9"/>
      <c r="C577" s="9"/>
      <c r="D577" s="19"/>
      <c r="E577" s="9"/>
    </row>
    <row r="578" spans="1:5" x14ac:dyDescent="0.25">
      <c r="A578" s="10"/>
      <c r="B578" s="9"/>
      <c r="C578" s="9"/>
      <c r="D578" s="19"/>
      <c r="E578" s="9"/>
    </row>
    <row r="579" spans="1:5" x14ac:dyDescent="0.25">
      <c r="A579" s="10"/>
      <c r="B579" s="9"/>
      <c r="C579" s="9"/>
      <c r="D579" s="19"/>
      <c r="E579" s="9"/>
    </row>
    <row r="580" spans="1:5" x14ac:dyDescent="0.25">
      <c r="A580" s="10"/>
      <c r="B580" s="9"/>
      <c r="C580" s="9"/>
      <c r="D580" s="19"/>
      <c r="E580" s="9"/>
    </row>
    <row r="581" spans="1:5" x14ac:dyDescent="0.25">
      <c r="A581" s="10"/>
      <c r="B581" s="9"/>
      <c r="C581" s="9"/>
      <c r="D581" s="19"/>
      <c r="E581" s="9"/>
    </row>
    <row r="582" spans="1:5" x14ac:dyDescent="0.25">
      <c r="A582" s="10"/>
      <c r="B582" s="9"/>
      <c r="C582" s="9"/>
      <c r="D582" s="19"/>
      <c r="E582" s="9"/>
    </row>
    <row r="583" spans="1:5" x14ac:dyDescent="0.25">
      <c r="A583" s="10"/>
      <c r="B583" s="9"/>
      <c r="C583" s="9"/>
      <c r="D583" s="19"/>
      <c r="E583" s="9"/>
    </row>
    <row r="584" spans="1:5" x14ac:dyDescent="0.25">
      <c r="A584" s="10"/>
      <c r="B584" s="9"/>
      <c r="C584" s="9"/>
      <c r="D584" s="19"/>
      <c r="E584" s="9"/>
    </row>
    <row r="585" spans="1:5" x14ac:dyDescent="0.25">
      <c r="A585" s="10"/>
      <c r="B585" s="9"/>
      <c r="C585" s="9"/>
      <c r="D585" s="19"/>
      <c r="E585" s="9"/>
    </row>
    <row r="586" spans="1:5" x14ac:dyDescent="0.25">
      <c r="A586" s="10"/>
      <c r="B586" s="9"/>
      <c r="C586" s="9"/>
      <c r="D586" s="19"/>
      <c r="E586" s="9"/>
    </row>
    <row r="587" spans="1:5" x14ac:dyDescent="0.25">
      <c r="A587" s="10"/>
      <c r="B587" s="9"/>
      <c r="C587" s="9"/>
      <c r="D587" s="19"/>
      <c r="E587" s="9"/>
    </row>
    <row r="588" spans="1:5" x14ac:dyDescent="0.25">
      <c r="A588" s="10"/>
      <c r="B588" s="9"/>
      <c r="C588" s="9"/>
      <c r="D588" s="19"/>
      <c r="E588" s="9"/>
    </row>
    <row r="589" spans="1:5" x14ac:dyDescent="0.25">
      <c r="A589" s="10"/>
      <c r="B589" s="9"/>
      <c r="C589" s="9"/>
      <c r="D589" s="19"/>
      <c r="E589" s="9"/>
    </row>
    <row r="590" spans="1:5" x14ac:dyDescent="0.25">
      <c r="A590" s="10"/>
      <c r="B590" s="9"/>
      <c r="C590" s="9"/>
      <c r="D590" s="19"/>
      <c r="E590" s="9"/>
    </row>
    <row r="591" spans="1:5" x14ac:dyDescent="0.25">
      <c r="A591" s="10"/>
      <c r="B591" s="9"/>
      <c r="C591" s="9"/>
      <c r="D591" s="19"/>
      <c r="E591" s="9"/>
    </row>
    <row r="592" spans="1:5" x14ac:dyDescent="0.25">
      <c r="A592" s="10"/>
      <c r="B592" s="9"/>
      <c r="C592" s="9"/>
      <c r="D592" s="19"/>
      <c r="E592" s="9"/>
    </row>
    <row r="593" spans="1:5" x14ac:dyDescent="0.25">
      <c r="A593" s="10"/>
      <c r="B593" s="9"/>
      <c r="C593" s="9"/>
      <c r="D593" s="19"/>
      <c r="E593" s="9"/>
    </row>
    <row r="594" spans="1:5" x14ac:dyDescent="0.25">
      <c r="A594" s="10"/>
      <c r="B594" s="9"/>
      <c r="C594" s="9"/>
      <c r="D594" s="19"/>
      <c r="E594" s="9"/>
    </row>
    <row r="595" spans="1:5" x14ac:dyDescent="0.25">
      <c r="A595" s="10"/>
      <c r="B595" s="9"/>
      <c r="C595" s="9"/>
      <c r="D595" s="19"/>
      <c r="E595" s="9"/>
    </row>
    <row r="596" spans="1:5" x14ac:dyDescent="0.25">
      <c r="A596" s="10"/>
      <c r="B596" s="9"/>
      <c r="C596" s="9"/>
      <c r="D596" s="19"/>
      <c r="E596" s="9"/>
    </row>
    <row r="597" spans="1:5" x14ac:dyDescent="0.25">
      <c r="A597" s="10"/>
      <c r="B597" s="9"/>
      <c r="C597" s="9"/>
      <c r="D597" s="19"/>
      <c r="E597" s="9"/>
    </row>
    <row r="598" spans="1:5" x14ac:dyDescent="0.25">
      <c r="A598" s="10"/>
      <c r="B598" s="9"/>
      <c r="C598" s="9"/>
      <c r="D598" s="19"/>
      <c r="E598" s="9"/>
    </row>
    <row r="599" spans="1:5" x14ac:dyDescent="0.25">
      <c r="A599" s="10"/>
      <c r="B599" s="9"/>
      <c r="C599" s="9"/>
      <c r="D599" s="19"/>
      <c r="E599" s="9"/>
    </row>
    <row r="600" spans="1:5" x14ac:dyDescent="0.25">
      <c r="A600" s="10"/>
      <c r="B600" s="9"/>
      <c r="C600" s="9"/>
      <c r="D600" s="19"/>
      <c r="E600" s="9"/>
    </row>
    <row r="601" spans="1:5" x14ac:dyDescent="0.25">
      <c r="A601" s="10"/>
      <c r="B601" s="9"/>
      <c r="C601" s="9"/>
      <c r="D601" s="19"/>
      <c r="E601" s="9"/>
    </row>
    <row r="602" spans="1:5" x14ac:dyDescent="0.25">
      <c r="A602" s="10"/>
      <c r="B602" s="9"/>
      <c r="C602" s="9"/>
      <c r="D602" s="19"/>
      <c r="E602" s="9"/>
    </row>
    <row r="603" spans="1:5" x14ac:dyDescent="0.25">
      <c r="A603" s="10"/>
      <c r="B603" s="9"/>
      <c r="C603" s="9"/>
      <c r="D603" s="19"/>
      <c r="E603" s="9"/>
    </row>
    <row r="604" spans="1:5" x14ac:dyDescent="0.25">
      <c r="A604" s="10"/>
      <c r="B604" s="9"/>
      <c r="C604" s="9"/>
      <c r="D604" s="19"/>
      <c r="E604" s="9"/>
    </row>
    <row r="605" spans="1:5" x14ac:dyDescent="0.25">
      <c r="A605" s="10"/>
      <c r="B605" s="9"/>
      <c r="C605" s="9"/>
      <c r="D605" s="19"/>
      <c r="E605" s="9"/>
    </row>
    <row r="606" spans="1:5" x14ac:dyDescent="0.25">
      <c r="A606" s="10"/>
      <c r="B606" s="9"/>
      <c r="C606" s="9"/>
      <c r="D606" s="19"/>
      <c r="E606" s="9"/>
    </row>
    <row r="607" spans="1:5" x14ac:dyDescent="0.25">
      <c r="A607" s="10"/>
      <c r="B607" s="9"/>
      <c r="C607" s="9"/>
      <c r="D607" s="19"/>
      <c r="E607" s="9"/>
    </row>
    <row r="608" spans="1:5" x14ac:dyDescent="0.25">
      <c r="A608" s="10"/>
      <c r="B608" s="9"/>
      <c r="C608" s="9"/>
      <c r="D608" s="19"/>
      <c r="E608" s="9"/>
    </row>
    <row r="609" spans="1:5" x14ac:dyDescent="0.25">
      <c r="A609" s="10"/>
      <c r="B609" s="9"/>
      <c r="C609" s="9"/>
      <c r="D609" s="19"/>
      <c r="E609" s="9"/>
    </row>
    <row r="610" spans="1:5" x14ac:dyDescent="0.25">
      <c r="A610" s="10"/>
      <c r="B610" s="9"/>
      <c r="C610" s="9"/>
      <c r="D610" s="19"/>
      <c r="E610" s="9"/>
    </row>
    <row r="611" spans="1:5" x14ac:dyDescent="0.25">
      <c r="A611" s="10"/>
      <c r="B611" s="9"/>
      <c r="C611" s="9"/>
      <c r="D611" s="19"/>
      <c r="E611" s="9"/>
    </row>
    <row r="612" spans="1:5" x14ac:dyDescent="0.25">
      <c r="A612" s="10"/>
      <c r="B612" s="9"/>
      <c r="C612" s="9"/>
      <c r="D612" s="19"/>
      <c r="E612" s="9"/>
    </row>
    <row r="613" spans="1:5" x14ac:dyDescent="0.25">
      <c r="A613" s="10"/>
      <c r="B613" s="9"/>
      <c r="C613" s="9"/>
      <c r="D613" s="19"/>
      <c r="E613" s="9"/>
    </row>
    <row r="614" spans="1:5" x14ac:dyDescent="0.25">
      <c r="A614" s="10"/>
      <c r="B614" s="9"/>
      <c r="C614" s="9"/>
      <c r="D614" s="19"/>
      <c r="E614" s="9"/>
    </row>
    <row r="615" spans="1:5" x14ac:dyDescent="0.25">
      <c r="A615" s="10"/>
      <c r="B615" s="9"/>
      <c r="C615" s="9"/>
      <c r="D615" s="19"/>
      <c r="E615" s="9"/>
    </row>
    <row r="616" spans="1:5" x14ac:dyDescent="0.25">
      <c r="A616" s="10"/>
      <c r="B616" s="9"/>
      <c r="C616" s="9"/>
      <c r="D616" s="19"/>
      <c r="E616" s="9"/>
    </row>
    <row r="617" spans="1:5" x14ac:dyDescent="0.25">
      <c r="A617" s="10"/>
      <c r="B617" s="9"/>
      <c r="C617" s="9"/>
      <c r="D617" s="19"/>
      <c r="E617" s="9"/>
    </row>
    <row r="618" spans="1:5" x14ac:dyDescent="0.25">
      <c r="A618" s="10"/>
      <c r="B618" s="9"/>
      <c r="C618" s="9"/>
      <c r="D618" s="19"/>
      <c r="E618" s="9"/>
    </row>
    <row r="619" spans="1:5" x14ac:dyDescent="0.25">
      <c r="A619" s="10"/>
      <c r="B619" s="9"/>
      <c r="C619" s="9"/>
      <c r="D619" s="19"/>
      <c r="E619" s="9"/>
    </row>
    <row r="620" spans="1:5" x14ac:dyDescent="0.25">
      <c r="A620" s="10"/>
      <c r="B620" s="9"/>
      <c r="C620" s="9"/>
      <c r="D620" s="19"/>
      <c r="E620" s="9"/>
    </row>
    <row r="621" spans="1:5" x14ac:dyDescent="0.25">
      <c r="A621" s="10"/>
      <c r="B621" s="9"/>
      <c r="C621" s="9"/>
      <c r="D621" s="19"/>
      <c r="E621" s="9"/>
    </row>
    <row r="622" spans="1:5" x14ac:dyDescent="0.25">
      <c r="A622" s="10"/>
      <c r="B622" s="9"/>
      <c r="C622" s="9"/>
      <c r="D622" s="19"/>
      <c r="E622" s="9"/>
    </row>
    <row r="623" spans="1:5" x14ac:dyDescent="0.25">
      <c r="A623" s="10"/>
      <c r="B623" s="9"/>
      <c r="C623" s="9"/>
      <c r="D623" s="19"/>
      <c r="E623" s="9"/>
    </row>
    <row r="624" spans="1:5" x14ac:dyDescent="0.25">
      <c r="A624" s="10"/>
      <c r="B624" s="9"/>
      <c r="C624" s="9"/>
      <c r="D624" s="19"/>
      <c r="E624" s="9"/>
    </row>
    <row r="625" spans="1:5" x14ac:dyDescent="0.25">
      <c r="A625" s="10"/>
      <c r="B625" s="9"/>
      <c r="C625" s="9"/>
      <c r="D625" s="19"/>
      <c r="E625" s="9"/>
    </row>
    <row r="626" spans="1:5" x14ac:dyDescent="0.25">
      <c r="A626" s="10"/>
      <c r="B626" s="9"/>
      <c r="C626" s="9"/>
      <c r="D626" s="19"/>
      <c r="E626" s="9"/>
    </row>
    <row r="627" spans="1:5" x14ac:dyDescent="0.25">
      <c r="A627" s="10"/>
      <c r="B627" s="9"/>
      <c r="C627" s="9"/>
      <c r="D627" s="19"/>
      <c r="E627" s="9"/>
    </row>
    <row r="628" spans="1:5" x14ac:dyDescent="0.25">
      <c r="A628" s="10"/>
      <c r="B628" s="9"/>
      <c r="C628" s="9"/>
      <c r="D628" s="19"/>
      <c r="E628" s="9"/>
    </row>
    <row r="629" spans="1:5" x14ac:dyDescent="0.25">
      <c r="A629" s="10"/>
      <c r="B629" s="9"/>
      <c r="C629" s="9"/>
      <c r="D629" s="19"/>
      <c r="E629" s="9"/>
    </row>
    <row r="630" spans="1:5" x14ac:dyDescent="0.25">
      <c r="A630" s="10"/>
      <c r="B630" s="9"/>
      <c r="C630" s="9"/>
      <c r="D630" s="19"/>
      <c r="E630" s="9"/>
    </row>
    <row r="631" spans="1:5" x14ac:dyDescent="0.25">
      <c r="A631" s="10"/>
      <c r="B631" s="9"/>
      <c r="C631" s="9"/>
      <c r="D631" s="19"/>
      <c r="E631" s="9"/>
    </row>
    <row r="632" spans="1:5" x14ac:dyDescent="0.25">
      <c r="A632" s="10"/>
      <c r="B632" s="9"/>
      <c r="C632" s="9"/>
      <c r="D632" s="19"/>
      <c r="E632" s="9"/>
    </row>
    <row r="633" spans="1:5" x14ac:dyDescent="0.25">
      <c r="A633" s="10"/>
      <c r="B633" s="9"/>
      <c r="C633" s="9"/>
      <c r="D633" s="19"/>
      <c r="E633" s="9"/>
    </row>
    <row r="634" spans="1:5" x14ac:dyDescent="0.25">
      <c r="A634" s="10"/>
      <c r="B634" s="9"/>
      <c r="C634" s="9"/>
      <c r="D634" s="19"/>
      <c r="E634" s="9"/>
    </row>
    <row r="635" spans="1:5" x14ac:dyDescent="0.25">
      <c r="A635" s="10"/>
      <c r="B635" s="9"/>
      <c r="C635" s="9"/>
      <c r="D635" s="19"/>
      <c r="E635" s="9"/>
    </row>
    <row r="636" spans="1:5" x14ac:dyDescent="0.25">
      <c r="A636" s="10"/>
      <c r="B636" s="9"/>
      <c r="C636" s="9"/>
      <c r="D636" s="19"/>
      <c r="E636" s="9"/>
    </row>
    <row r="637" spans="1:5" x14ac:dyDescent="0.25">
      <c r="A637" s="10"/>
      <c r="B637" s="9"/>
      <c r="C637" s="9"/>
      <c r="D637" s="19"/>
      <c r="E637" s="9"/>
    </row>
    <row r="638" spans="1:5" x14ac:dyDescent="0.25">
      <c r="A638" s="10"/>
      <c r="B638" s="9"/>
      <c r="C638" s="9"/>
      <c r="D638" s="19"/>
      <c r="E638" s="9"/>
    </row>
    <row r="639" spans="1:5" x14ac:dyDescent="0.25">
      <c r="A639" s="10"/>
      <c r="B639" s="9"/>
      <c r="C639" s="9"/>
      <c r="D639" s="19"/>
      <c r="E639" s="9"/>
    </row>
    <row r="640" spans="1:5" x14ac:dyDescent="0.25">
      <c r="A640" s="10"/>
      <c r="B640" s="9"/>
      <c r="C640" s="9"/>
      <c r="D640" s="19"/>
      <c r="E640" s="9"/>
    </row>
    <row r="641" spans="1:5" x14ac:dyDescent="0.25">
      <c r="A641" s="10"/>
      <c r="B641" s="9"/>
      <c r="C641" s="9"/>
      <c r="D641" s="19"/>
      <c r="E641" s="9"/>
    </row>
    <row r="642" spans="1:5" x14ac:dyDescent="0.25">
      <c r="A642" s="10"/>
      <c r="B642" s="9"/>
      <c r="C642" s="9"/>
      <c r="D642" s="19"/>
      <c r="E642" s="9"/>
    </row>
    <row r="643" spans="1:5" x14ac:dyDescent="0.25">
      <c r="A643" s="10"/>
      <c r="B643" s="9"/>
      <c r="C643" s="9"/>
      <c r="D643" s="19"/>
      <c r="E643" s="9"/>
    </row>
    <row r="644" spans="1:5" x14ac:dyDescent="0.25">
      <c r="A644" s="10"/>
      <c r="B644" s="9"/>
      <c r="C644" s="9"/>
      <c r="D644" s="19"/>
      <c r="E644" s="9"/>
    </row>
    <row r="645" spans="1:5" x14ac:dyDescent="0.25">
      <c r="A645" s="10"/>
      <c r="B645" s="9"/>
      <c r="C645" s="9"/>
      <c r="D645" s="19"/>
      <c r="E645" s="9"/>
    </row>
    <row r="646" spans="1:5" x14ac:dyDescent="0.25">
      <c r="A646" s="10"/>
      <c r="B646" s="9"/>
      <c r="C646" s="9"/>
      <c r="D646" s="19"/>
      <c r="E646" s="9"/>
    </row>
    <row r="647" spans="1:5" x14ac:dyDescent="0.25">
      <c r="A647" s="10"/>
      <c r="B647" s="9"/>
      <c r="C647" s="9"/>
      <c r="D647" s="19"/>
      <c r="E647" s="9"/>
    </row>
    <row r="648" spans="1:5" x14ac:dyDescent="0.25">
      <c r="A648" s="10"/>
      <c r="B648" s="9"/>
      <c r="C648" s="9"/>
      <c r="D648" s="19"/>
      <c r="E648" s="9"/>
    </row>
    <row r="649" spans="1:5" x14ac:dyDescent="0.25">
      <c r="A649" s="10"/>
      <c r="B649" s="9"/>
      <c r="C649" s="9"/>
      <c r="D649" s="19"/>
      <c r="E649" s="9"/>
    </row>
    <row r="650" spans="1:5" x14ac:dyDescent="0.25">
      <c r="A650" s="10"/>
      <c r="B650" s="9"/>
      <c r="C650" s="9"/>
      <c r="D650" s="19"/>
      <c r="E650" s="9"/>
    </row>
    <row r="651" spans="1:5" x14ac:dyDescent="0.25">
      <c r="A651" s="10"/>
      <c r="B651" s="9"/>
      <c r="C651" s="9"/>
      <c r="D651" s="19"/>
      <c r="E651" s="9"/>
    </row>
    <row r="652" spans="1:5" x14ac:dyDescent="0.25">
      <c r="A652" s="10"/>
      <c r="B652" s="9"/>
      <c r="C652" s="9"/>
      <c r="D652" s="19"/>
      <c r="E652" s="9"/>
    </row>
    <row r="653" spans="1:5" x14ac:dyDescent="0.25">
      <c r="A653" s="10"/>
      <c r="B653" s="9"/>
      <c r="C653" s="9"/>
      <c r="D653" s="19"/>
      <c r="E653" s="9"/>
    </row>
    <row r="654" spans="1:5" x14ac:dyDescent="0.25">
      <c r="A654" s="10"/>
      <c r="B654" s="9"/>
      <c r="C654" s="9"/>
      <c r="D654" s="19"/>
      <c r="E654" s="9"/>
    </row>
    <row r="655" spans="1:5" x14ac:dyDescent="0.25">
      <c r="A655" s="10"/>
      <c r="B655" s="9"/>
      <c r="C655" s="9"/>
      <c r="D655" s="19"/>
      <c r="E655" s="9"/>
    </row>
    <row r="656" spans="1:5" x14ac:dyDescent="0.25">
      <c r="A656" s="10"/>
      <c r="B656" s="9"/>
      <c r="C656" s="9"/>
      <c r="D656" s="19"/>
      <c r="E656" s="9"/>
    </row>
    <row r="657" spans="1:5" x14ac:dyDescent="0.25">
      <c r="A657" s="10"/>
      <c r="B657" s="9"/>
      <c r="C657" s="9"/>
      <c r="D657" s="19"/>
      <c r="E657" s="9"/>
    </row>
    <row r="658" spans="1:5" x14ac:dyDescent="0.25">
      <c r="A658" s="10"/>
      <c r="B658" s="9"/>
      <c r="C658" s="9"/>
      <c r="D658" s="19"/>
      <c r="E658" s="9"/>
    </row>
    <row r="659" spans="1:5" x14ac:dyDescent="0.25">
      <c r="A659" s="10"/>
      <c r="B659" s="9"/>
      <c r="C659" s="9"/>
      <c r="D659" s="19"/>
      <c r="E659" s="9"/>
    </row>
    <row r="660" spans="1:5" x14ac:dyDescent="0.25">
      <c r="A660" s="10"/>
      <c r="B660" s="9"/>
      <c r="C660" s="9"/>
      <c r="D660" s="19"/>
      <c r="E660" s="9"/>
    </row>
    <row r="661" spans="1:5" x14ac:dyDescent="0.25">
      <c r="A661" s="10"/>
      <c r="B661" s="9"/>
      <c r="C661" s="9"/>
      <c r="D661" s="19"/>
      <c r="E661" s="9"/>
    </row>
    <row r="662" spans="1:5" x14ac:dyDescent="0.25">
      <c r="A662" s="10"/>
      <c r="B662" s="9"/>
      <c r="C662" s="9"/>
      <c r="D662" s="19"/>
      <c r="E662" s="9"/>
    </row>
    <row r="663" spans="1:5" x14ac:dyDescent="0.25">
      <c r="A663" s="10"/>
      <c r="B663" s="9"/>
      <c r="C663" s="9"/>
      <c r="D663" s="19"/>
      <c r="E663" s="9"/>
    </row>
    <row r="664" spans="1:5" x14ac:dyDescent="0.25">
      <c r="A664" s="10"/>
      <c r="B664" s="9"/>
      <c r="C664" s="9"/>
      <c r="D664" s="19"/>
      <c r="E664" s="9"/>
    </row>
    <row r="665" spans="1:5" x14ac:dyDescent="0.25">
      <c r="A665" s="10"/>
      <c r="B665" s="9"/>
      <c r="C665" s="9"/>
      <c r="D665" s="19"/>
      <c r="E665" s="9"/>
    </row>
    <row r="666" spans="1:5" x14ac:dyDescent="0.25">
      <c r="A666" s="10"/>
      <c r="B666" s="9"/>
      <c r="C666" s="9"/>
      <c r="D666" s="19"/>
      <c r="E666" s="9"/>
    </row>
    <row r="667" spans="1:5" x14ac:dyDescent="0.25">
      <c r="A667" s="10"/>
      <c r="B667" s="9"/>
      <c r="C667" s="9"/>
      <c r="D667" s="19"/>
      <c r="E667" s="9"/>
    </row>
    <row r="668" spans="1:5" x14ac:dyDescent="0.25">
      <c r="A668" s="10"/>
      <c r="B668" s="9"/>
      <c r="C668" s="9"/>
      <c r="D668" s="19"/>
      <c r="E668" s="9"/>
    </row>
    <row r="669" spans="1:5" x14ac:dyDescent="0.25">
      <c r="A669" s="10"/>
      <c r="B669" s="9"/>
      <c r="C669" s="9"/>
      <c r="D669" s="19"/>
      <c r="E669" s="9"/>
    </row>
    <row r="670" spans="1:5" x14ac:dyDescent="0.25">
      <c r="A670" s="10"/>
      <c r="B670" s="9"/>
      <c r="C670" s="9"/>
      <c r="D670" s="19"/>
      <c r="E670" s="9"/>
    </row>
    <row r="671" spans="1:5" x14ac:dyDescent="0.25">
      <c r="A671" s="10"/>
      <c r="B671" s="9"/>
      <c r="C671" s="9"/>
      <c r="D671" s="19"/>
      <c r="E671" s="9"/>
    </row>
    <row r="672" spans="1:5" x14ac:dyDescent="0.25">
      <c r="A672" s="10"/>
      <c r="B672" s="9"/>
      <c r="C672" s="9"/>
      <c r="D672" s="19"/>
      <c r="E672" s="9"/>
    </row>
    <row r="673" spans="1:5" x14ac:dyDescent="0.25">
      <c r="A673" s="10"/>
      <c r="B673" s="9"/>
      <c r="C673" s="9"/>
      <c r="D673" s="19"/>
      <c r="E673" s="9"/>
    </row>
    <row r="674" spans="1:5" x14ac:dyDescent="0.25">
      <c r="A674" s="10"/>
      <c r="B674" s="9"/>
      <c r="C674" s="9"/>
      <c r="D674" s="19"/>
      <c r="E674" s="9"/>
    </row>
    <row r="675" spans="1:5" x14ac:dyDescent="0.25">
      <c r="A675" s="10"/>
      <c r="B675" s="9"/>
      <c r="C675" s="9"/>
      <c r="D675" s="19"/>
      <c r="E675" s="9"/>
    </row>
    <row r="676" spans="1:5" x14ac:dyDescent="0.25">
      <c r="A676" s="10"/>
      <c r="B676" s="9"/>
      <c r="C676" s="9"/>
      <c r="D676" s="19"/>
      <c r="E676" s="9"/>
    </row>
    <row r="677" spans="1:5" x14ac:dyDescent="0.25">
      <c r="A677" s="10"/>
      <c r="B677" s="9"/>
      <c r="C677" s="9"/>
      <c r="D677" s="19"/>
      <c r="E677" s="9"/>
    </row>
    <row r="678" spans="1:5" x14ac:dyDescent="0.25">
      <c r="A678" s="10"/>
      <c r="B678" s="9"/>
      <c r="C678" s="9"/>
      <c r="D678" s="19"/>
      <c r="E678" s="9"/>
    </row>
    <row r="679" spans="1:5" x14ac:dyDescent="0.25">
      <c r="A679" s="10"/>
      <c r="B679" s="9"/>
      <c r="C679" s="9"/>
      <c r="D679" s="19"/>
      <c r="E679" s="9"/>
    </row>
    <row r="680" spans="1:5" x14ac:dyDescent="0.25">
      <c r="A680" s="10"/>
      <c r="B680" s="9"/>
      <c r="C680" s="9"/>
      <c r="D680" s="19"/>
      <c r="E680" s="9"/>
    </row>
    <row r="681" spans="1:5" x14ac:dyDescent="0.25">
      <c r="A681" s="10"/>
      <c r="B681" s="9"/>
      <c r="C681" s="9"/>
      <c r="D681" s="19"/>
      <c r="E681" s="9"/>
    </row>
    <row r="682" spans="1:5" x14ac:dyDescent="0.25">
      <c r="A682" s="10"/>
      <c r="B682" s="9"/>
      <c r="C682" s="9"/>
      <c r="D682" s="19"/>
      <c r="E682" s="9"/>
    </row>
    <row r="683" spans="1:5" x14ac:dyDescent="0.25">
      <c r="A683" s="10"/>
      <c r="B683" s="9"/>
      <c r="C683" s="9"/>
      <c r="D683" s="19"/>
      <c r="E683" s="9"/>
    </row>
    <row r="684" spans="1:5" x14ac:dyDescent="0.25">
      <c r="A684" s="10"/>
      <c r="B684" s="9"/>
      <c r="C684" s="9"/>
      <c r="D684" s="19"/>
      <c r="E684" s="9"/>
    </row>
    <row r="685" spans="1:5" x14ac:dyDescent="0.25">
      <c r="A685" s="10"/>
      <c r="B685" s="9"/>
      <c r="C685" s="9"/>
      <c r="D685" s="19"/>
      <c r="E685" s="9"/>
    </row>
    <row r="686" spans="1:5" x14ac:dyDescent="0.25">
      <c r="A686" s="10"/>
      <c r="B686" s="9"/>
      <c r="C686" s="9"/>
      <c r="D686" s="19"/>
      <c r="E686" s="9"/>
    </row>
    <row r="687" spans="1:5" x14ac:dyDescent="0.25">
      <c r="A687" s="10"/>
      <c r="B687" s="9"/>
      <c r="C687" s="9"/>
      <c r="D687" s="19"/>
      <c r="E687" s="9"/>
    </row>
    <row r="688" spans="1:5" x14ac:dyDescent="0.25">
      <c r="A688" s="10"/>
      <c r="B688" s="9"/>
      <c r="C688" s="9"/>
      <c r="D688" s="19"/>
      <c r="E688" s="9"/>
    </row>
    <row r="689" spans="1:5" x14ac:dyDescent="0.25">
      <c r="A689" s="10"/>
      <c r="B689" s="9"/>
      <c r="C689" s="9"/>
      <c r="D689" s="19"/>
      <c r="E689" s="9"/>
    </row>
    <row r="690" spans="1:5" x14ac:dyDescent="0.25">
      <c r="A690" s="10"/>
      <c r="B690" s="9"/>
      <c r="C690" s="9"/>
      <c r="D690" s="19"/>
      <c r="E690" s="9"/>
    </row>
    <row r="691" spans="1:5" x14ac:dyDescent="0.25">
      <c r="A691" s="10"/>
      <c r="B691" s="9"/>
      <c r="C691" s="9"/>
      <c r="D691" s="19"/>
      <c r="E691" s="9"/>
    </row>
    <row r="692" spans="1:5" x14ac:dyDescent="0.25">
      <c r="A692" s="10"/>
      <c r="B692" s="9"/>
      <c r="C692" s="9"/>
      <c r="D692" s="19"/>
      <c r="E692" s="9"/>
    </row>
    <row r="693" spans="1:5" x14ac:dyDescent="0.25">
      <c r="A693" s="10"/>
      <c r="B693" s="9"/>
      <c r="C693" s="9"/>
      <c r="D693" s="19"/>
      <c r="E693" s="9"/>
    </row>
    <row r="694" spans="1:5" x14ac:dyDescent="0.25">
      <c r="A694" s="10"/>
      <c r="B694" s="9"/>
      <c r="C694" s="9"/>
      <c r="D694" s="19"/>
      <c r="E694" s="9"/>
    </row>
    <row r="695" spans="1:5" x14ac:dyDescent="0.25">
      <c r="A695" s="10"/>
      <c r="B695" s="9"/>
      <c r="C695" s="9"/>
      <c r="D695" s="19"/>
      <c r="E695" s="9"/>
    </row>
    <row r="696" spans="1:5" x14ac:dyDescent="0.25">
      <c r="A696" s="10"/>
      <c r="B696" s="9"/>
      <c r="C696" s="9"/>
      <c r="D696" s="19"/>
      <c r="E696" s="9"/>
    </row>
    <row r="697" spans="1:5" x14ac:dyDescent="0.25">
      <c r="A697" s="10"/>
      <c r="B697" s="9"/>
      <c r="C697" s="9"/>
      <c r="D697" s="19"/>
      <c r="E697" s="9"/>
    </row>
    <row r="698" spans="1:5" x14ac:dyDescent="0.25">
      <c r="A698" s="10"/>
      <c r="B698" s="9"/>
      <c r="C698" s="9"/>
      <c r="D698" s="19"/>
      <c r="E698" s="9"/>
    </row>
    <row r="699" spans="1:5" x14ac:dyDescent="0.25">
      <c r="A699" s="10"/>
      <c r="B699" s="9"/>
      <c r="C699" s="9"/>
      <c r="D699" s="19"/>
      <c r="E699" s="9"/>
    </row>
    <row r="700" spans="1:5" x14ac:dyDescent="0.25">
      <c r="A700" s="10"/>
      <c r="B700" s="9"/>
      <c r="C700" s="9"/>
      <c r="D700" s="19"/>
      <c r="E700" s="9"/>
    </row>
    <row r="701" spans="1:5" x14ac:dyDescent="0.25">
      <c r="A701" s="10"/>
      <c r="B701" s="9"/>
      <c r="C701" s="9"/>
      <c r="D701" s="19"/>
      <c r="E701" s="9"/>
    </row>
    <row r="702" spans="1:5" x14ac:dyDescent="0.25">
      <c r="A702" s="10"/>
      <c r="B702" s="9"/>
      <c r="C702" s="9"/>
      <c r="D702" s="19"/>
      <c r="E702" s="9"/>
    </row>
    <row r="703" spans="1:5" x14ac:dyDescent="0.25">
      <c r="A703" s="10"/>
      <c r="B703" s="9"/>
      <c r="C703" s="9"/>
      <c r="D703" s="19"/>
      <c r="E703" s="9"/>
    </row>
    <row r="704" spans="1:5" x14ac:dyDescent="0.25">
      <c r="A704" s="10"/>
      <c r="B704" s="9"/>
      <c r="C704" s="9"/>
      <c r="D704" s="19"/>
      <c r="E704" s="9"/>
    </row>
    <row r="705" spans="1:5" x14ac:dyDescent="0.25">
      <c r="A705" s="10"/>
      <c r="B705" s="9"/>
      <c r="C705" s="9"/>
      <c r="D705" s="19"/>
      <c r="E705" s="9"/>
    </row>
    <row r="706" spans="1:5" x14ac:dyDescent="0.25">
      <c r="A706" s="10"/>
      <c r="B706" s="9"/>
      <c r="C706" s="9"/>
      <c r="D706" s="19"/>
      <c r="E706" s="9"/>
    </row>
    <row r="707" spans="1:5" x14ac:dyDescent="0.25">
      <c r="A707" s="10"/>
      <c r="B707" s="9"/>
      <c r="C707" s="9"/>
      <c r="D707" s="19"/>
      <c r="E707" s="9"/>
    </row>
    <row r="708" spans="1:5" x14ac:dyDescent="0.25">
      <c r="A708" s="10"/>
      <c r="B708" s="9"/>
      <c r="C708" s="9"/>
      <c r="D708" s="19"/>
      <c r="E708" s="9"/>
    </row>
    <row r="709" spans="1:5" x14ac:dyDescent="0.25">
      <c r="A709" s="10"/>
      <c r="B709" s="9"/>
      <c r="C709" s="9"/>
      <c r="D709" s="19"/>
      <c r="E709" s="9"/>
    </row>
    <row r="710" spans="1:5" x14ac:dyDescent="0.25">
      <c r="A710" s="10"/>
      <c r="B710" s="9"/>
      <c r="C710" s="9"/>
      <c r="D710" s="19"/>
      <c r="E710" s="9"/>
    </row>
    <row r="711" spans="1:5" x14ac:dyDescent="0.25">
      <c r="A711" s="10"/>
      <c r="B711" s="9"/>
      <c r="C711" s="9"/>
      <c r="D711" s="19"/>
      <c r="E711" s="9"/>
    </row>
    <row r="712" spans="1:5" x14ac:dyDescent="0.25">
      <c r="A712" s="10"/>
      <c r="B712" s="9"/>
      <c r="C712" s="9"/>
      <c r="D712" s="19"/>
      <c r="E712" s="9"/>
    </row>
    <row r="713" spans="1:5" x14ac:dyDescent="0.25">
      <c r="A713" s="10"/>
      <c r="B713" s="9"/>
      <c r="C713" s="9"/>
      <c r="D713" s="19"/>
      <c r="E713" s="9"/>
    </row>
    <row r="714" spans="1:5" x14ac:dyDescent="0.25">
      <c r="A714" s="10"/>
      <c r="B714" s="9"/>
      <c r="C714" s="9"/>
      <c r="D714" s="19"/>
      <c r="E714" s="9"/>
    </row>
    <row r="715" spans="1:5" x14ac:dyDescent="0.25">
      <c r="A715" s="10"/>
      <c r="B715" s="9"/>
      <c r="C715" s="9"/>
      <c r="D715" s="19"/>
      <c r="E715" s="9"/>
    </row>
    <row r="716" spans="1:5" x14ac:dyDescent="0.25">
      <c r="A716" s="10"/>
      <c r="B716" s="9"/>
      <c r="C716" s="9"/>
      <c r="D716" s="19"/>
      <c r="E716" s="9"/>
    </row>
    <row r="717" spans="1:5" x14ac:dyDescent="0.25">
      <c r="A717" s="10"/>
      <c r="B717" s="9"/>
      <c r="C717" s="9"/>
      <c r="D717" s="19"/>
      <c r="E717" s="9"/>
    </row>
    <row r="718" spans="1:5" x14ac:dyDescent="0.25">
      <c r="A718" s="10"/>
      <c r="B718" s="9"/>
      <c r="C718" s="9"/>
      <c r="D718" s="19"/>
      <c r="E718" s="9"/>
    </row>
    <row r="719" spans="1:5" x14ac:dyDescent="0.25">
      <c r="A719" s="10"/>
      <c r="B719" s="9"/>
      <c r="C719" s="9"/>
      <c r="D719" s="19"/>
      <c r="E719" s="9"/>
    </row>
    <row r="720" spans="1:5" x14ac:dyDescent="0.25">
      <c r="A720" s="10"/>
      <c r="B720" s="9"/>
      <c r="C720" s="9"/>
      <c r="D720" s="19"/>
      <c r="E720" s="9"/>
    </row>
    <row r="721" spans="1:5" x14ac:dyDescent="0.25">
      <c r="A721" s="10"/>
      <c r="B721" s="9"/>
      <c r="C721" s="9"/>
      <c r="D721" s="19"/>
      <c r="E721" s="9"/>
    </row>
    <row r="722" spans="1:5" x14ac:dyDescent="0.25">
      <c r="A722" s="10"/>
      <c r="B722" s="9"/>
      <c r="C722" s="9"/>
      <c r="D722" s="19"/>
      <c r="E722" s="9"/>
    </row>
    <row r="723" spans="1:5" x14ac:dyDescent="0.25">
      <c r="A723" s="10"/>
      <c r="B723" s="9"/>
      <c r="C723" s="9"/>
      <c r="D723" s="19"/>
      <c r="E723" s="9"/>
    </row>
    <row r="724" spans="1:5" x14ac:dyDescent="0.25">
      <c r="A724" s="10"/>
      <c r="B724" s="9"/>
      <c r="C724" s="9"/>
      <c r="D724" s="19"/>
      <c r="E724" s="9"/>
    </row>
    <row r="725" spans="1:5" x14ac:dyDescent="0.25">
      <c r="A725" s="10"/>
      <c r="B725" s="9"/>
      <c r="C725" s="9"/>
      <c r="D725" s="19"/>
      <c r="E725" s="9"/>
    </row>
    <row r="726" spans="1:5" x14ac:dyDescent="0.25">
      <c r="A726" s="10"/>
      <c r="B726" s="9"/>
      <c r="C726" s="9"/>
      <c r="D726" s="19"/>
      <c r="E726" s="9"/>
    </row>
    <row r="727" spans="1:5" x14ac:dyDescent="0.25">
      <c r="A727" s="10"/>
      <c r="B727" s="9"/>
      <c r="C727" s="9"/>
      <c r="D727" s="19"/>
      <c r="E727" s="9"/>
    </row>
    <row r="728" spans="1:5" x14ac:dyDescent="0.25">
      <c r="A728" s="10"/>
      <c r="B728" s="9"/>
      <c r="C728" s="9"/>
      <c r="D728" s="19"/>
      <c r="E728" s="9"/>
    </row>
    <row r="729" spans="1:5" x14ac:dyDescent="0.25">
      <c r="A729" s="10"/>
      <c r="B729" s="9"/>
      <c r="C729" s="9"/>
      <c r="D729" s="19"/>
      <c r="E729" s="9"/>
    </row>
    <row r="730" spans="1:5" x14ac:dyDescent="0.25">
      <c r="A730" s="10"/>
      <c r="B730" s="9"/>
      <c r="C730" s="9"/>
      <c r="D730" s="19"/>
      <c r="E730" s="9"/>
    </row>
    <row r="731" spans="1:5" x14ac:dyDescent="0.25">
      <c r="A731" s="10"/>
      <c r="B731" s="9"/>
      <c r="C731" s="9"/>
      <c r="D731" s="19"/>
      <c r="E731" s="9"/>
    </row>
    <row r="732" spans="1:5" x14ac:dyDescent="0.25">
      <c r="A732" s="10"/>
      <c r="B732" s="9"/>
      <c r="C732" s="9"/>
      <c r="D732" s="19"/>
      <c r="E732" s="9"/>
    </row>
    <row r="733" spans="1:5" x14ac:dyDescent="0.25">
      <c r="A733" s="10"/>
      <c r="B733" s="9"/>
      <c r="C733" s="9"/>
      <c r="D733" s="19"/>
      <c r="E733" s="9"/>
    </row>
    <row r="734" spans="1:5" x14ac:dyDescent="0.25">
      <c r="A734" s="10"/>
      <c r="B734" s="9"/>
      <c r="C734" s="9"/>
      <c r="D734" s="19"/>
      <c r="E734" s="9"/>
    </row>
    <row r="735" spans="1:5" x14ac:dyDescent="0.25">
      <c r="A735" s="10"/>
      <c r="B735" s="9"/>
      <c r="C735" s="9"/>
      <c r="D735" s="19"/>
      <c r="E735" s="9"/>
    </row>
    <row r="736" spans="1:5" x14ac:dyDescent="0.25">
      <c r="A736" s="10"/>
      <c r="B736" s="9"/>
      <c r="C736" s="9"/>
      <c r="D736" s="19"/>
      <c r="E736" s="9"/>
    </row>
    <row r="737" spans="1:5" x14ac:dyDescent="0.25">
      <c r="A737" s="10"/>
      <c r="B737" s="9"/>
      <c r="C737" s="9"/>
      <c r="D737" s="19"/>
      <c r="E737" s="9"/>
    </row>
    <row r="738" spans="1:5" x14ac:dyDescent="0.25">
      <c r="A738" s="10"/>
      <c r="B738" s="9"/>
      <c r="C738" s="9"/>
      <c r="D738" s="19"/>
      <c r="E738" s="9"/>
    </row>
    <row r="739" spans="1:5" x14ac:dyDescent="0.25">
      <c r="A739" s="10"/>
      <c r="B739" s="9"/>
      <c r="C739" s="9"/>
      <c r="D739" s="19"/>
      <c r="E739" s="9"/>
    </row>
    <row r="740" spans="1:5" x14ac:dyDescent="0.25">
      <c r="A740" s="10"/>
      <c r="B740" s="9"/>
      <c r="C740" s="9"/>
      <c r="D740" s="19"/>
      <c r="E740" s="9"/>
    </row>
    <row r="741" spans="1:5" x14ac:dyDescent="0.25">
      <c r="A741" s="10"/>
      <c r="B741" s="9"/>
      <c r="C741" s="9"/>
      <c r="D741" s="19"/>
      <c r="E741" s="9"/>
    </row>
    <row r="742" spans="1:5" x14ac:dyDescent="0.25">
      <c r="A742" s="10"/>
      <c r="B742" s="9"/>
      <c r="C742" s="9"/>
      <c r="D742" s="19"/>
      <c r="E742" s="9"/>
    </row>
    <row r="743" spans="1:5" x14ac:dyDescent="0.25">
      <c r="A743" s="10"/>
      <c r="B743" s="9"/>
      <c r="C743" s="9"/>
      <c r="D743" s="19"/>
      <c r="E743" s="9"/>
    </row>
    <row r="744" spans="1:5" x14ac:dyDescent="0.25">
      <c r="A744" s="10"/>
      <c r="B744" s="9"/>
      <c r="C744" s="9"/>
      <c r="D744" s="19"/>
      <c r="E744" s="9"/>
    </row>
    <row r="745" spans="1:5" x14ac:dyDescent="0.25">
      <c r="A745" s="10"/>
      <c r="B745" s="9"/>
      <c r="C745" s="9"/>
      <c r="D745" s="19"/>
      <c r="E745" s="9"/>
    </row>
    <row r="746" spans="1:5" x14ac:dyDescent="0.25">
      <c r="A746" s="10"/>
      <c r="B746" s="9"/>
      <c r="C746" s="9"/>
      <c r="D746" s="19"/>
      <c r="E746" s="9"/>
    </row>
    <row r="747" spans="1:5" x14ac:dyDescent="0.25">
      <c r="A747" s="10"/>
      <c r="B747" s="9"/>
      <c r="C747" s="9"/>
      <c r="D747" s="19"/>
      <c r="E747" s="9"/>
    </row>
    <row r="748" spans="1:5" x14ac:dyDescent="0.25">
      <c r="A748" s="10"/>
      <c r="B748" s="9"/>
      <c r="C748" s="9"/>
      <c r="D748" s="19"/>
      <c r="E748" s="9"/>
    </row>
    <row r="749" spans="1:5" x14ac:dyDescent="0.25">
      <c r="A749" s="10"/>
      <c r="B749" s="9"/>
      <c r="C749" s="9"/>
      <c r="D749" s="19"/>
      <c r="E749" s="9"/>
    </row>
    <row r="750" spans="1:5" x14ac:dyDescent="0.25">
      <c r="A750" s="10"/>
      <c r="B750" s="9"/>
      <c r="C750" s="9"/>
      <c r="D750" s="19"/>
      <c r="E750" s="9"/>
    </row>
    <row r="751" spans="1:5" x14ac:dyDescent="0.25">
      <c r="A751" s="10"/>
      <c r="B751" s="9"/>
      <c r="C751" s="9"/>
      <c r="D751" s="19"/>
      <c r="E751" s="9"/>
    </row>
    <row r="752" spans="1:5" x14ac:dyDescent="0.25">
      <c r="A752" s="10"/>
      <c r="B752" s="9"/>
      <c r="C752" s="9"/>
      <c r="D752" s="19"/>
      <c r="E752" s="9"/>
    </row>
    <row r="753" spans="1:5" x14ac:dyDescent="0.25">
      <c r="A753" s="10"/>
      <c r="B753" s="9"/>
      <c r="C753" s="9"/>
      <c r="D753" s="19"/>
      <c r="E753" s="9"/>
    </row>
    <row r="754" spans="1:5" x14ac:dyDescent="0.25">
      <c r="A754" s="10"/>
      <c r="B754" s="9"/>
      <c r="C754" s="9"/>
      <c r="D754" s="19"/>
      <c r="E754" s="9"/>
    </row>
    <row r="755" spans="1:5" x14ac:dyDescent="0.25">
      <c r="A755" s="10"/>
      <c r="B755" s="9"/>
      <c r="C755" s="9"/>
      <c r="D755" s="19"/>
      <c r="E755" s="9"/>
    </row>
    <row r="756" spans="1:5" x14ac:dyDescent="0.25">
      <c r="A756" s="10"/>
      <c r="B756" s="9"/>
      <c r="C756" s="9"/>
      <c r="D756" s="19"/>
      <c r="E756" s="9"/>
    </row>
    <row r="757" spans="1:5" x14ac:dyDescent="0.25">
      <c r="A757" s="10"/>
      <c r="B757" s="9"/>
      <c r="C757" s="9"/>
      <c r="D757" s="19"/>
      <c r="E757" s="9"/>
    </row>
    <row r="758" spans="1:5" x14ac:dyDescent="0.25">
      <c r="A758" s="10"/>
      <c r="B758" s="9"/>
      <c r="C758" s="9"/>
      <c r="D758" s="19"/>
      <c r="E758" s="9"/>
    </row>
    <row r="759" spans="1:5" x14ac:dyDescent="0.25">
      <c r="A759" s="10"/>
      <c r="B759" s="9"/>
      <c r="C759" s="9"/>
      <c r="D759" s="19"/>
      <c r="E759" s="9"/>
    </row>
    <row r="760" spans="1:5" x14ac:dyDescent="0.25">
      <c r="A760" s="10"/>
      <c r="B760" s="9"/>
      <c r="C760" s="9"/>
      <c r="D760" s="19"/>
      <c r="E760" s="9"/>
    </row>
    <row r="761" spans="1:5" x14ac:dyDescent="0.25">
      <c r="A761" s="10"/>
      <c r="B761" s="9"/>
      <c r="C761" s="9"/>
      <c r="D761" s="19"/>
      <c r="E761" s="9"/>
    </row>
    <row r="762" spans="1:5" x14ac:dyDescent="0.25">
      <c r="A762" s="10"/>
      <c r="B762" s="9"/>
      <c r="C762" s="9"/>
      <c r="D762" s="19"/>
      <c r="E762" s="9"/>
    </row>
    <row r="763" spans="1:5" x14ac:dyDescent="0.25">
      <c r="A763" s="10"/>
      <c r="B763" s="9"/>
      <c r="C763" s="9"/>
      <c r="D763" s="19"/>
      <c r="E763" s="9"/>
    </row>
    <row r="764" spans="1:5" x14ac:dyDescent="0.25">
      <c r="A764" s="10"/>
      <c r="B764" s="9"/>
      <c r="C764" s="9"/>
      <c r="D764" s="19"/>
      <c r="E764" s="9"/>
    </row>
    <row r="765" spans="1:5" x14ac:dyDescent="0.25">
      <c r="A765" s="10"/>
      <c r="B765" s="9"/>
      <c r="C765" s="9"/>
      <c r="D765" s="19"/>
      <c r="E765" s="9"/>
    </row>
    <row r="766" spans="1:5" x14ac:dyDescent="0.25">
      <c r="A766" s="10"/>
      <c r="B766" s="9"/>
      <c r="C766" s="9"/>
      <c r="D766" s="19"/>
      <c r="E766" s="9"/>
    </row>
    <row r="767" spans="1:5" x14ac:dyDescent="0.25">
      <c r="A767" s="10"/>
      <c r="B767" s="9"/>
      <c r="C767" s="9"/>
      <c r="D767" s="19"/>
      <c r="E767" s="9"/>
    </row>
    <row r="768" spans="1:5" x14ac:dyDescent="0.25">
      <c r="A768" s="10"/>
      <c r="B768" s="9"/>
      <c r="C768" s="9"/>
      <c r="D768" s="19"/>
      <c r="E768" s="9"/>
    </row>
    <row r="769" spans="1:5" x14ac:dyDescent="0.25">
      <c r="A769" s="10"/>
      <c r="B769" s="9"/>
      <c r="C769" s="9"/>
      <c r="D769" s="19"/>
      <c r="E769" s="9"/>
    </row>
    <row r="770" spans="1:5" x14ac:dyDescent="0.25">
      <c r="A770" s="10"/>
      <c r="B770" s="9"/>
      <c r="C770" s="9"/>
      <c r="D770" s="19"/>
      <c r="E770" s="9"/>
    </row>
    <row r="771" spans="1:5" x14ac:dyDescent="0.25">
      <c r="A771" s="10"/>
      <c r="B771" s="9"/>
      <c r="C771" s="9"/>
      <c r="D771" s="19"/>
      <c r="E771" s="9"/>
    </row>
    <row r="772" spans="1:5" x14ac:dyDescent="0.25">
      <c r="A772" s="10"/>
      <c r="B772" s="9"/>
      <c r="C772" s="9"/>
      <c r="D772" s="19"/>
      <c r="E772" s="9"/>
    </row>
    <row r="773" spans="1:5" x14ac:dyDescent="0.25">
      <c r="A773" s="10"/>
      <c r="B773" s="9"/>
      <c r="C773" s="9"/>
      <c r="D773" s="19"/>
      <c r="E773" s="9"/>
    </row>
    <row r="774" spans="1:5" x14ac:dyDescent="0.25">
      <c r="A774" s="10"/>
      <c r="B774" s="9"/>
      <c r="C774" s="9"/>
      <c r="D774" s="19"/>
      <c r="E774" s="9"/>
    </row>
    <row r="775" spans="1:5" x14ac:dyDescent="0.25">
      <c r="A775" s="10"/>
      <c r="B775" s="9"/>
      <c r="C775" s="9"/>
      <c r="D775" s="19"/>
      <c r="E775" s="9"/>
    </row>
    <row r="776" spans="1:5" x14ac:dyDescent="0.25">
      <c r="A776" s="10"/>
      <c r="B776" s="9"/>
      <c r="C776" s="9"/>
      <c r="D776" s="19"/>
      <c r="E776" s="9"/>
    </row>
    <row r="777" spans="1:5" x14ac:dyDescent="0.25">
      <c r="A777" s="10"/>
      <c r="B777" s="9"/>
      <c r="C777" s="9"/>
      <c r="D777" s="19"/>
      <c r="E777" s="9"/>
    </row>
    <row r="778" spans="1:5" x14ac:dyDescent="0.25">
      <c r="A778" s="10"/>
      <c r="B778" s="9"/>
      <c r="C778" s="9"/>
      <c r="D778" s="19"/>
      <c r="E778" s="9"/>
    </row>
    <row r="779" spans="1:5" x14ac:dyDescent="0.25">
      <c r="A779" s="10"/>
      <c r="B779" s="9"/>
      <c r="C779" s="9"/>
      <c r="D779" s="19"/>
      <c r="E779" s="9"/>
    </row>
    <row r="780" spans="1:5" x14ac:dyDescent="0.25">
      <c r="A780" s="10"/>
      <c r="B780" s="9"/>
      <c r="C780" s="9"/>
      <c r="D780" s="19"/>
      <c r="E780" s="9"/>
    </row>
    <row r="781" spans="1:5" x14ac:dyDescent="0.25">
      <c r="A781" s="10"/>
      <c r="B781" s="9"/>
      <c r="C781" s="9"/>
      <c r="D781" s="19"/>
      <c r="E781" s="9"/>
    </row>
    <row r="782" spans="1:5" x14ac:dyDescent="0.25">
      <c r="A782" s="10"/>
      <c r="B782" s="9"/>
      <c r="C782" s="9"/>
      <c r="D782" s="19"/>
      <c r="E782" s="9"/>
    </row>
    <row r="783" spans="1:5" x14ac:dyDescent="0.25">
      <c r="A783" s="10"/>
      <c r="B783" s="9"/>
      <c r="C783" s="9"/>
      <c r="D783" s="19"/>
      <c r="E783" s="9"/>
    </row>
    <row r="784" spans="1:5" x14ac:dyDescent="0.25">
      <c r="A784" s="10"/>
      <c r="B784" s="9"/>
      <c r="C784" s="9"/>
      <c r="D784" s="19"/>
      <c r="E784" s="9"/>
    </row>
    <row r="785" spans="1:5" x14ac:dyDescent="0.25">
      <c r="A785" s="10"/>
      <c r="B785" s="9"/>
      <c r="C785" s="9"/>
      <c r="D785" s="19"/>
      <c r="E785" s="9"/>
    </row>
    <row r="786" spans="1:5" x14ac:dyDescent="0.25">
      <c r="A786" s="10"/>
      <c r="B786" s="9"/>
      <c r="C786" s="9"/>
      <c r="D786" s="19"/>
      <c r="E786" s="9"/>
    </row>
    <row r="787" spans="1:5" x14ac:dyDescent="0.25">
      <c r="A787" s="10"/>
      <c r="B787" s="9"/>
      <c r="C787" s="9"/>
      <c r="D787" s="19"/>
      <c r="E787" s="9"/>
    </row>
    <row r="788" spans="1:5" x14ac:dyDescent="0.25">
      <c r="A788" s="10"/>
      <c r="B788" s="9"/>
      <c r="C788" s="9"/>
      <c r="D788" s="19"/>
      <c r="E788" s="9"/>
    </row>
    <row r="789" spans="1:5" x14ac:dyDescent="0.25">
      <c r="A789" s="10"/>
      <c r="B789" s="9"/>
      <c r="C789" s="9"/>
      <c r="D789" s="19"/>
      <c r="E789" s="9"/>
    </row>
    <row r="790" spans="1:5" x14ac:dyDescent="0.25">
      <c r="A790" s="10"/>
      <c r="B790" s="9"/>
      <c r="C790" s="9"/>
      <c r="D790" s="19"/>
      <c r="E790" s="9"/>
    </row>
    <row r="791" spans="1:5" x14ac:dyDescent="0.25">
      <c r="A791" s="10"/>
      <c r="B791" s="9"/>
      <c r="C791" s="9"/>
      <c r="D791" s="19"/>
      <c r="E791" s="9"/>
    </row>
    <row r="792" spans="1:5" x14ac:dyDescent="0.25">
      <c r="A792" s="10"/>
      <c r="B792" s="9"/>
      <c r="C792" s="9"/>
      <c r="D792" s="19"/>
      <c r="E792" s="9"/>
    </row>
    <row r="793" spans="1:5" x14ac:dyDescent="0.25">
      <c r="A793" s="10"/>
      <c r="B793" s="9"/>
      <c r="C793" s="9"/>
      <c r="D793" s="19"/>
      <c r="E793" s="9"/>
    </row>
    <row r="794" spans="1:5" x14ac:dyDescent="0.25">
      <c r="A794" s="10"/>
      <c r="B794" s="9"/>
      <c r="C794" s="9"/>
      <c r="D794" s="19"/>
      <c r="E794" s="9"/>
    </row>
    <row r="795" spans="1:5" x14ac:dyDescent="0.25">
      <c r="A795" s="10"/>
      <c r="B795" s="9"/>
      <c r="C795" s="9"/>
      <c r="D795" s="19"/>
      <c r="E795" s="9"/>
    </row>
    <row r="796" spans="1:5" x14ac:dyDescent="0.25">
      <c r="A796" s="10"/>
      <c r="B796" s="9"/>
      <c r="C796" s="9"/>
      <c r="D796" s="19"/>
      <c r="E796" s="9"/>
    </row>
    <row r="797" spans="1:5" x14ac:dyDescent="0.25">
      <c r="A797" s="10"/>
      <c r="B797" s="9"/>
      <c r="C797" s="9"/>
      <c r="D797" s="19"/>
      <c r="E797" s="9"/>
    </row>
    <row r="798" spans="1:5" x14ac:dyDescent="0.25">
      <c r="A798" s="10"/>
      <c r="B798" s="9"/>
      <c r="C798" s="9"/>
      <c r="D798" s="19"/>
      <c r="E798" s="9"/>
    </row>
    <row r="799" spans="1:5" x14ac:dyDescent="0.25">
      <c r="A799" s="10"/>
      <c r="B799" s="9"/>
      <c r="C799" s="9"/>
      <c r="D799" s="19"/>
      <c r="E799" s="9"/>
    </row>
    <row r="800" spans="1:5" x14ac:dyDescent="0.25">
      <c r="A800" s="10"/>
      <c r="B800" s="9"/>
      <c r="C800" s="9"/>
      <c r="D800" s="19"/>
      <c r="E800" s="9"/>
    </row>
    <row r="801" spans="1:5" x14ac:dyDescent="0.25">
      <c r="A801" s="10"/>
      <c r="B801" s="9"/>
      <c r="C801" s="9"/>
      <c r="D801" s="19"/>
      <c r="E801" s="9"/>
    </row>
    <row r="802" spans="1:5" x14ac:dyDescent="0.25">
      <c r="A802" s="10"/>
      <c r="B802" s="9"/>
      <c r="C802" s="9"/>
      <c r="D802" s="19"/>
      <c r="E802" s="9"/>
    </row>
    <row r="803" spans="1:5" x14ac:dyDescent="0.25">
      <c r="A803" s="10"/>
      <c r="B803" s="9"/>
      <c r="C803" s="9"/>
      <c r="D803" s="19"/>
      <c r="E803" s="9"/>
    </row>
    <row r="804" spans="1:5" x14ac:dyDescent="0.25">
      <c r="A804" s="10"/>
      <c r="B804" s="9"/>
      <c r="C804" s="9"/>
      <c r="D804" s="19"/>
      <c r="E804" s="9"/>
    </row>
    <row r="805" spans="1:5" x14ac:dyDescent="0.25">
      <c r="A805" s="10"/>
      <c r="B805" s="9"/>
      <c r="C805" s="9"/>
      <c r="D805" s="19"/>
      <c r="E805" s="9"/>
    </row>
    <row r="806" spans="1:5" x14ac:dyDescent="0.25">
      <c r="A806" s="10"/>
      <c r="B806" s="9"/>
      <c r="C806" s="9"/>
      <c r="D806" s="19"/>
      <c r="E806" s="9"/>
    </row>
    <row r="807" spans="1:5" x14ac:dyDescent="0.25">
      <c r="A807" s="10"/>
      <c r="B807" s="9"/>
      <c r="C807" s="9"/>
      <c r="D807" s="19"/>
      <c r="E807" s="9"/>
    </row>
    <row r="808" spans="1:5" x14ac:dyDescent="0.25">
      <c r="A808" s="10"/>
      <c r="B808" s="9"/>
      <c r="C808" s="9"/>
      <c r="D808" s="19"/>
      <c r="E808" s="9"/>
    </row>
    <row r="809" spans="1:5" x14ac:dyDescent="0.25">
      <c r="A809" s="10"/>
      <c r="B809" s="9"/>
      <c r="C809" s="9"/>
      <c r="D809" s="19"/>
      <c r="E809" s="9"/>
    </row>
    <row r="810" spans="1:5" x14ac:dyDescent="0.25">
      <c r="A810" s="10"/>
      <c r="B810" s="9"/>
      <c r="C810" s="9"/>
      <c r="D810" s="19"/>
      <c r="E810" s="9"/>
    </row>
    <row r="811" spans="1:5" x14ac:dyDescent="0.25">
      <c r="A811" s="10"/>
      <c r="B811" s="9"/>
      <c r="C811" s="9"/>
      <c r="D811" s="19"/>
      <c r="E811" s="9"/>
    </row>
    <row r="812" spans="1:5" x14ac:dyDescent="0.25">
      <c r="A812" s="10"/>
      <c r="B812" s="9"/>
      <c r="C812" s="9"/>
      <c r="D812" s="19"/>
      <c r="E812" s="9"/>
    </row>
    <row r="813" spans="1:5" x14ac:dyDescent="0.25">
      <c r="A813" s="10"/>
      <c r="B813" s="9"/>
      <c r="C813" s="9"/>
      <c r="D813" s="19"/>
      <c r="E813" s="9"/>
    </row>
    <row r="814" spans="1:5" x14ac:dyDescent="0.25">
      <c r="A814" s="10"/>
      <c r="B814" s="9"/>
      <c r="C814" s="9"/>
      <c r="D814" s="19"/>
      <c r="E814" s="9"/>
    </row>
    <row r="815" spans="1:5" x14ac:dyDescent="0.25">
      <c r="A815" s="10"/>
      <c r="B815" s="9"/>
      <c r="C815" s="9"/>
      <c r="D815" s="19"/>
      <c r="E815" s="9"/>
    </row>
    <row r="816" spans="1:5" x14ac:dyDescent="0.25">
      <c r="A816" s="10"/>
      <c r="B816" s="9"/>
      <c r="C816" s="9"/>
      <c r="D816" s="19"/>
      <c r="E816" s="9"/>
    </row>
    <row r="817" spans="1:5" x14ac:dyDescent="0.25">
      <c r="A817" s="10"/>
      <c r="B817" s="9"/>
      <c r="C817" s="9"/>
      <c r="D817" s="19"/>
      <c r="E817" s="9"/>
    </row>
    <row r="818" spans="1:5" x14ac:dyDescent="0.25">
      <c r="A818" s="10"/>
      <c r="B818" s="9"/>
      <c r="C818" s="9"/>
      <c r="D818" s="19"/>
      <c r="E818" s="9"/>
    </row>
    <row r="819" spans="1:5" x14ac:dyDescent="0.25">
      <c r="A819" s="10"/>
      <c r="B819" s="9"/>
      <c r="C819" s="9"/>
      <c r="D819" s="19"/>
      <c r="E819" s="9"/>
    </row>
    <row r="820" spans="1:5" x14ac:dyDescent="0.25">
      <c r="A820" s="10"/>
      <c r="B820" s="9"/>
      <c r="C820" s="9"/>
      <c r="D820" s="19"/>
      <c r="E820" s="9"/>
    </row>
    <row r="821" spans="1:5" x14ac:dyDescent="0.25">
      <c r="A821" s="10"/>
      <c r="B821" s="9"/>
      <c r="C821" s="9"/>
      <c r="D821" s="19"/>
      <c r="E821" s="9"/>
    </row>
    <row r="822" spans="1:5" x14ac:dyDescent="0.25">
      <c r="A822" s="10"/>
      <c r="B822" s="9"/>
      <c r="C822" s="9"/>
      <c r="D822" s="19"/>
      <c r="E822" s="9"/>
    </row>
    <row r="823" spans="1:5" x14ac:dyDescent="0.25">
      <c r="A823" s="10"/>
      <c r="B823" s="9"/>
      <c r="C823" s="9"/>
      <c r="D823" s="19"/>
      <c r="E823" s="9"/>
    </row>
    <row r="824" spans="1:5" x14ac:dyDescent="0.25">
      <c r="A824" s="10"/>
      <c r="B824" s="9"/>
      <c r="C824" s="9"/>
      <c r="D824" s="19"/>
      <c r="E824" s="9"/>
    </row>
    <row r="825" spans="1:5" x14ac:dyDescent="0.25">
      <c r="A825" s="10"/>
      <c r="B825" s="9"/>
      <c r="C825" s="9"/>
      <c r="D825" s="19"/>
      <c r="E825" s="9"/>
    </row>
    <row r="826" spans="1:5" x14ac:dyDescent="0.25">
      <c r="A826" s="10"/>
      <c r="B826" s="9"/>
      <c r="C826" s="9"/>
      <c r="D826" s="19"/>
      <c r="E826" s="9"/>
    </row>
    <row r="827" spans="1:5" x14ac:dyDescent="0.25">
      <c r="A827" s="10"/>
      <c r="B827" s="9"/>
      <c r="C827" s="9"/>
      <c r="D827" s="19"/>
      <c r="E827" s="9"/>
    </row>
    <row r="828" spans="1:5" x14ac:dyDescent="0.25">
      <c r="A828" s="10"/>
      <c r="B828" s="9"/>
      <c r="C828" s="9"/>
      <c r="D828" s="19"/>
      <c r="E828" s="9"/>
    </row>
    <row r="829" spans="1:5" x14ac:dyDescent="0.25">
      <c r="A829" s="10"/>
      <c r="B829" s="9"/>
      <c r="C829" s="9"/>
      <c r="D829" s="19"/>
      <c r="E829" s="9"/>
    </row>
    <row r="830" spans="1:5" x14ac:dyDescent="0.25">
      <c r="A830" s="10"/>
      <c r="B830" s="9"/>
      <c r="C830" s="9"/>
      <c r="D830" s="19"/>
      <c r="E830" s="9"/>
    </row>
    <row r="831" spans="1:5" x14ac:dyDescent="0.25">
      <c r="A831" s="10"/>
      <c r="B831" s="9"/>
      <c r="C831" s="9"/>
      <c r="D831" s="19"/>
      <c r="E831" s="9"/>
    </row>
    <row r="832" spans="1:5" x14ac:dyDescent="0.25">
      <c r="A832" s="10"/>
      <c r="B832" s="9"/>
      <c r="C832" s="9"/>
      <c r="D832" s="19"/>
      <c r="E832" s="9"/>
    </row>
    <row r="833" spans="1:5" x14ac:dyDescent="0.25">
      <c r="A833" s="10"/>
      <c r="B833" s="9"/>
      <c r="C833" s="9"/>
      <c r="D833" s="19"/>
      <c r="E833" s="9"/>
    </row>
    <row r="834" spans="1:5" x14ac:dyDescent="0.25">
      <c r="A834" s="10"/>
      <c r="B834" s="9"/>
      <c r="C834" s="9"/>
      <c r="D834" s="19"/>
      <c r="E834" s="9"/>
    </row>
    <row r="835" spans="1:5" x14ac:dyDescent="0.25">
      <c r="A835" s="10"/>
      <c r="B835" s="9"/>
      <c r="C835" s="9"/>
      <c r="D835" s="19"/>
      <c r="E835" s="9"/>
    </row>
    <row r="836" spans="1:5" x14ac:dyDescent="0.25">
      <c r="A836" s="10"/>
      <c r="B836" s="9"/>
      <c r="C836" s="9"/>
      <c r="D836" s="19"/>
      <c r="E836" s="9"/>
    </row>
    <row r="837" spans="1:5" x14ac:dyDescent="0.25">
      <c r="A837" s="10"/>
      <c r="B837" s="9"/>
      <c r="C837" s="9"/>
      <c r="D837" s="19"/>
      <c r="E837" s="9"/>
    </row>
    <row r="838" spans="1:5" x14ac:dyDescent="0.25">
      <c r="A838" s="10"/>
      <c r="B838" s="9"/>
      <c r="C838" s="9"/>
      <c r="D838" s="19"/>
      <c r="E838" s="9"/>
    </row>
    <row r="839" spans="1:5" x14ac:dyDescent="0.25">
      <c r="A839" s="10"/>
      <c r="B839" s="9"/>
      <c r="C839" s="9"/>
      <c r="D839" s="19"/>
      <c r="E839" s="9"/>
    </row>
    <row r="840" spans="1:5" x14ac:dyDescent="0.25">
      <c r="A840" s="10"/>
      <c r="B840" s="9"/>
      <c r="C840" s="9"/>
      <c r="D840" s="19"/>
      <c r="E840" s="9"/>
    </row>
    <row r="841" spans="1:5" x14ac:dyDescent="0.25">
      <c r="A841" s="10"/>
      <c r="B841" s="9"/>
      <c r="C841" s="9"/>
      <c r="D841" s="19"/>
      <c r="E841" s="9"/>
    </row>
    <row r="842" spans="1:5" x14ac:dyDescent="0.25">
      <c r="A842" s="10"/>
      <c r="B842" s="9"/>
      <c r="C842" s="9"/>
      <c r="D842" s="19"/>
      <c r="E842" s="9"/>
    </row>
    <row r="843" spans="1:5" x14ac:dyDescent="0.25">
      <c r="A843" s="10"/>
      <c r="B843" s="9"/>
      <c r="C843" s="9"/>
      <c r="D843" s="19"/>
      <c r="E843" s="9"/>
    </row>
    <row r="844" spans="1:5" x14ac:dyDescent="0.25">
      <c r="A844" s="10"/>
      <c r="B844" s="9"/>
      <c r="C844" s="9"/>
      <c r="D844" s="19"/>
      <c r="E844" s="9"/>
    </row>
    <row r="845" spans="1:5" x14ac:dyDescent="0.25">
      <c r="A845" s="10"/>
      <c r="B845" s="9"/>
      <c r="C845" s="9"/>
      <c r="D845" s="19"/>
      <c r="E845" s="9"/>
    </row>
    <row r="846" spans="1:5" x14ac:dyDescent="0.25">
      <c r="A846" s="10"/>
      <c r="B846" s="9"/>
      <c r="C846" s="9"/>
      <c r="D846" s="19"/>
      <c r="E846" s="9"/>
    </row>
    <row r="847" spans="1:5" x14ac:dyDescent="0.25">
      <c r="A847" s="10"/>
      <c r="B847" s="9"/>
      <c r="C847" s="9"/>
      <c r="D847" s="19"/>
      <c r="E847" s="9"/>
    </row>
    <row r="848" spans="1:5" x14ac:dyDescent="0.25">
      <c r="A848" s="10"/>
      <c r="B848" s="9"/>
      <c r="C848" s="9"/>
      <c r="D848" s="19"/>
      <c r="E848" s="9"/>
    </row>
    <row r="849" spans="1:5" x14ac:dyDescent="0.25">
      <c r="A849" s="10"/>
      <c r="B849" s="9"/>
      <c r="C849" s="9"/>
      <c r="D849" s="19"/>
      <c r="E849" s="9"/>
    </row>
    <row r="850" spans="1:5" x14ac:dyDescent="0.25">
      <c r="A850" s="10"/>
      <c r="B850" s="9"/>
      <c r="C850" s="9"/>
      <c r="D850" s="19"/>
      <c r="E850" s="9"/>
    </row>
    <row r="851" spans="1:5" x14ac:dyDescent="0.25">
      <c r="A851" s="10"/>
      <c r="B851" s="9"/>
      <c r="C851" s="9"/>
      <c r="D851" s="19"/>
      <c r="E851" s="9"/>
    </row>
    <row r="852" spans="1:5" x14ac:dyDescent="0.25">
      <c r="A852" s="10"/>
      <c r="B852" s="9"/>
      <c r="C852" s="9"/>
      <c r="D852" s="19"/>
      <c r="E852" s="9"/>
    </row>
    <row r="853" spans="1:5" x14ac:dyDescent="0.25">
      <c r="A853" s="10"/>
      <c r="B853" s="9"/>
      <c r="C853" s="9"/>
      <c r="D853" s="19"/>
      <c r="E853" s="9"/>
    </row>
    <row r="854" spans="1:5" x14ac:dyDescent="0.25">
      <c r="A854" s="10"/>
      <c r="B854" s="9"/>
      <c r="C854" s="9"/>
      <c r="D854" s="19"/>
      <c r="E854" s="9"/>
    </row>
    <row r="855" spans="1:5" x14ac:dyDescent="0.25">
      <c r="A855" s="10"/>
      <c r="B855" s="9"/>
      <c r="C855" s="9"/>
      <c r="D855" s="19"/>
      <c r="E855" s="9"/>
    </row>
    <row r="856" spans="1:5" x14ac:dyDescent="0.25">
      <c r="A856" s="10"/>
      <c r="B856" s="9"/>
      <c r="C856" s="9"/>
      <c r="D856" s="19"/>
      <c r="E856" s="9"/>
    </row>
    <row r="857" spans="1:5" x14ac:dyDescent="0.25">
      <c r="A857" s="10"/>
      <c r="B857" s="9"/>
      <c r="C857" s="9"/>
      <c r="D857" s="19"/>
      <c r="E857" s="9"/>
    </row>
    <row r="858" spans="1:5" x14ac:dyDescent="0.25">
      <c r="A858" s="10"/>
      <c r="B858" s="9"/>
      <c r="C858" s="9"/>
      <c r="D858" s="19"/>
      <c r="E858" s="9"/>
    </row>
    <row r="859" spans="1:5" x14ac:dyDescent="0.25">
      <c r="A859" s="10"/>
      <c r="B859" s="9"/>
      <c r="C859" s="9"/>
      <c r="D859" s="19"/>
      <c r="E859" s="9"/>
    </row>
    <row r="860" spans="1:5" x14ac:dyDescent="0.25">
      <c r="A860" s="10"/>
      <c r="B860" s="9"/>
      <c r="C860" s="9"/>
      <c r="D860" s="19"/>
      <c r="E860" s="9"/>
    </row>
    <row r="861" spans="1:5" x14ac:dyDescent="0.25">
      <c r="A861" s="10"/>
      <c r="B861" s="9"/>
      <c r="C861" s="9"/>
      <c r="D861" s="19"/>
      <c r="E861" s="9"/>
    </row>
    <row r="862" spans="1:5" x14ac:dyDescent="0.25">
      <c r="A862" s="10"/>
      <c r="B862" s="9"/>
      <c r="C862" s="9"/>
      <c r="D862" s="19"/>
      <c r="E862" s="9"/>
    </row>
    <row r="863" spans="1:5" x14ac:dyDescent="0.25">
      <c r="A863" s="10"/>
      <c r="B863" s="9"/>
      <c r="C863" s="9"/>
      <c r="D863" s="19"/>
      <c r="E863" s="9"/>
    </row>
    <row r="864" spans="1:5" x14ac:dyDescent="0.25">
      <c r="A864" s="10"/>
      <c r="B864" s="9"/>
      <c r="C864" s="9"/>
      <c r="D864" s="19"/>
      <c r="E864" s="9"/>
    </row>
    <row r="865" spans="1:5" x14ac:dyDescent="0.25">
      <c r="A865" s="10"/>
      <c r="B865" s="9"/>
      <c r="C865" s="9"/>
      <c r="D865" s="19"/>
      <c r="E865" s="9"/>
    </row>
    <row r="866" spans="1:5" x14ac:dyDescent="0.25">
      <c r="A866" s="10"/>
      <c r="B866" s="9"/>
      <c r="C866" s="9"/>
      <c r="D866" s="19"/>
      <c r="E866" s="9"/>
    </row>
    <row r="867" spans="1:5" x14ac:dyDescent="0.25">
      <c r="A867" s="10"/>
      <c r="B867" s="9"/>
      <c r="C867" s="9"/>
      <c r="D867" s="19"/>
      <c r="E867" s="9"/>
    </row>
    <row r="868" spans="1:5" x14ac:dyDescent="0.25">
      <c r="A868" s="10"/>
      <c r="B868" s="9"/>
      <c r="C868" s="9"/>
      <c r="D868" s="19"/>
      <c r="E868" s="9"/>
    </row>
    <row r="869" spans="1:5" x14ac:dyDescent="0.25">
      <c r="A869" s="10"/>
      <c r="B869" s="9"/>
      <c r="C869" s="9"/>
      <c r="D869" s="19"/>
      <c r="E869" s="9"/>
    </row>
    <row r="870" spans="1:5" x14ac:dyDescent="0.25">
      <c r="A870" s="10"/>
      <c r="B870" s="9"/>
      <c r="C870" s="9"/>
      <c r="D870" s="19"/>
      <c r="E870" s="9"/>
    </row>
    <row r="871" spans="1:5" x14ac:dyDescent="0.25">
      <c r="A871" s="10"/>
      <c r="B871" s="9"/>
      <c r="C871" s="9"/>
      <c r="D871" s="19"/>
      <c r="E871" s="9"/>
    </row>
    <row r="872" spans="1:5" x14ac:dyDescent="0.25">
      <c r="A872" s="10"/>
      <c r="B872" s="9"/>
      <c r="C872" s="9"/>
      <c r="D872" s="19"/>
      <c r="E872" s="9"/>
    </row>
    <row r="873" spans="1:5" x14ac:dyDescent="0.25">
      <c r="A873" s="10"/>
      <c r="B873" s="9"/>
      <c r="C873" s="9"/>
      <c r="D873" s="19"/>
      <c r="E873" s="9"/>
    </row>
    <row r="874" spans="1:5" x14ac:dyDescent="0.25">
      <c r="A874" s="10"/>
      <c r="B874" s="9"/>
      <c r="C874" s="9"/>
      <c r="D874" s="19"/>
      <c r="E874" s="9"/>
    </row>
    <row r="875" spans="1:5" x14ac:dyDescent="0.25">
      <c r="A875" s="10"/>
      <c r="B875" s="9"/>
      <c r="C875" s="9"/>
      <c r="D875" s="19"/>
      <c r="E875" s="9"/>
    </row>
    <row r="876" spans="1:5" x14ac:dyDescent="0.25">
      <c r="A876" s="10"/>
      <c r="B876" s="9"/>
      <c r="C876" s="9"/>
      <c r="D876" s="19"/>
      <c r="E876" s="9"/>
    </row>
    <row r="877" spans="1:5" x14ac:dyDescent="0.25">
      <c r="A877" s="10"/>
      <c r="B877" s="9"/>
      <c r="C877" s="9"/>
      <c r="D877" s="19"/>
      <c r="E877" s="9"/>
    </row>
    <row r="878" spans="1:5" x14ac:dyDescent="0.25">
      <c r="A878" s="10"/>
      <c r="B878" s="9"/>
      <c r="C878" s="9"/>
      <c r="D878" s="19"/>
      <c r="E878" s="9"/>
    </row>
    <row r="879" spans="1:5" x14ac:dyDescent="0.25">
      <c r="A879" s="10"/>
      <c r="B879" s="9"/>
      <c r="C879" s="9"/>
      <c r="D879" s="19"/>
      <c r="E879" s="9"/>
    </row>
    <row r="880" spans="1:5" x14ac:dyDescent="0.25">
      <c r="A880" s="10"/>
      <c r="B880" s="9"/>
      <c r="C880" s="9"/>
      <c r="D880" s="19"/>
      <c r="E880" s="9"/>
    </row>
    <row r="881" spans="1:5" x14ac:dyDescent="0.25">
      <c r="A881" s="10"/>
      <c r="B881" s="9"/>
      <c r="C881" s="9"/>
      <c r="D881" s="19"/>
      <c r="E881" s="9"/>
    </row>
    <row r="882" spans="1:5" x14ac:dyDescent="0.25">
      <c r="A882" s="10"/>
      <c r="B882" s="9"/>
      <c r="C882" s="9"/>
      <c r="D882" s="19"/>
      <c r="E882" s="9"/>
    </row>
    <row r="883" spans="1:5" x14ac:dyDescent="0.25">
      <c r="A883" s="10"/>
      <c r="B883" s="9"/>
      <c r="C883" s="9"/>
      <c r="D883" s="19"/>
      <c r="E883" s="9"/>
    </row>
    <row r="884" spans="1:5" x14ac:dyDescent="0.25">
      <c r="A884" s="10"/>
      <c r="B884" s="9"/>
      <c r="C884" s="9"/>
      <c r="D884" s="19"/>
      <c r="E884" s="9"/>
    </row>
    <row r="885" spans="1:5" x14ac:dyDescent="0.25">
      <c r="A885" s="10"/>
      <c r="B885" s="9"/>
      <c r="C885" s="9"/>
      <c r="D885" s="19"/>
      <c r="E885" s="9"/>
    </row>
    <row r="886" spans="1:5" x14ac:dyDescent="0.25">
      <c r="A886" s="10"/>
      <c r="B886" s="9"/>
      <c r="C886" s="9"/>
      <c r="D886" s="19"/>
      <c r="E886" s="9"/>
    </row>
    <row r="887" spans="1:5" x14ac:dyDescent="0.25">
      <c r="A887" s="10"/>
      <c r="B887" s="9"/>
      <c r="C887" s="9"/>
      <c r="D887" s="19"/>
      <c r="E887" s="9"/>
    </row>
    <row r="888" spans="1:5" x14ac:dyDescent="0.25">
      <c r="A888" s="10"/>
      <c r="B888" s="9"/>
      <c r="C888" s="9"/>
      <c r="D888" s="19"/>
      <c r="E888" s="9"/>
    </row>
    <row r="889" spans="1:5" x14ac:dyDescent="0.25">
      <c r="A889" s="10"/>
      <c r="B889" s="9"/>
      <c r="C889" s="9"/>
      <c r="D889" s="19"/>
      <c r="E889" s="9"/>
    </row>
    <row r="890" spans="1:5" x14ac:dyDescent="0.25">
      <c r="A890" s="10"/>
      <c r="B890" s="9"/>
      <c r="C890" s="9"/>
      <c r="D890" s="19"/>
      <c r="E890" s="9"/>
    </row>
    <row r="891" spans="1:5" x14ac:dyDescent="0.25">
      <c r="A891" s="10"/>
      <c r="B891" s="9"/>
      <c r="C891" s="9"/>
      <c r="D891" s="19"/>
      <c r="E891" s="9"/>
    </row>
    <row r="892" spans="1:5" x14ac:dyDescent="0.25">
      <c r="A892" s="10"/>
      <c r="B892" s="9"/>
      <c r="C892" s="9"/>
      <c r="D892" s="19"/>
      <c r="E892" s="9"/>
    </row>
    <row r="893" spans="1:5" x14ac:dyDescent="0.25">
      <c r="A893" s="10"/>
      <c r="B893" s="9"/>
      <c r="C893" s="9"/>
      <c r="D893" s="19"/>
      <c r="E893" s="9"/>
    </row>
    <row r="894" spans="1:5" x14ac:dyDescent="0.25">
      <c r="A894" s="10"/>
      <c r="B894" s="9"/>
      <c r="C894" s="9"/>
      <c r="D894" s="19"/>
      <c r="E894" s="9"/>
    </row>
    <row r="895" spans="1:5" x14ac:dyDescent="0.25">
      <c r="A895" s="10"/>
      <c r="B895" s="9"/>
      <c r="C895" s="9"/>
      <c r="D895" s="19"/>
      <c r="E895" s="9"/>
    </row>
    <row r="896" spans="1:5" x14ac:dyDescent="0.25">
      <c r="A896" s="10"/>
      <c r="B896" s="9"/>
      <c r="C896" s="9"/>
      <c r="D896" s="19"/>
      <c r="E896" s="9"/>
    </row>
    <row r="897" spans="1:5" x14ac:dyDescent="0.25">
      <c r="A897" s="10"/>
      <c r="B897" s="9"/>
      <c r="C897" s="9"/>
      <c r="D897" s="19"/>
      <c r="E897" s="9"/>
    </row>
    <row r="898" spans="1:5" x14ac:dyDescent="0.25">
      <c r="A898" s="10"/>
      <c r="B898" s="9"/>
      <c r="C898" s="9"/>
      <c r="D898" s="19"/>
      <c r="E898" s="9"/>
    </row>
    <row r="899" spans="1:5" x14ac:dyDescent="0.25">
      <c r="A899" s="10"/>
      <c r="B899" s="9"/>
      <c r="C899" s="9"/>
      <c r="D899" s="19"/>
      <c r="E899" s="9"/>
    </row>
    <row r="900" spans="1:5" x14ac:dyDescent="0.25">
      <c r="A900" s="10"/>
      <c r="B900" s="9"/>
      <c r="C900" s="9"/>
      <c r="D900" s="19"/>
      <c r="E900" s="9"/>
    </row>
    <row r="901" spans="1:5" x14ac:dyDescent="0.25">
      <c r="A901" s="10"/>
      <c r="B901" s="9"/>
      <c r="C901" s="9"/>
      <c r="D901" s="19"/>
      <c r="E901" s="9"/>
    </row>
    <row r="902" spans="1:5" x14ac:dyDescent="0.25">
      <c r="A902" s="10"/>
      <c r="B902" s="9"/>
      <c r="C902" s="9"/>
      <c r="D902" s="19"/>
      <c r="E902" s="9"/>
    </row>
    <row r="903" spans="1:5" x14ac:dyDescent="0.25">
      <c r="A903" s="10"/>
      <c r="B903" s="9"/>
      <c r="C903" s="9"/>
      <c r="D903" s="19"/>
      <c r="E903" s="9"/>
    </row>
    <row r="904" spans="1:5" x14ac:dyDescent="0.25">
      <c r="A904" s="10"/>
      <c r="B904" s="9"/>
      <c r="C904" s="9"/>
      <c r="D904" s="19"/>
      <c r="E904" s="9"/>
    </row>
    <row r="905" spans="1:5" x14ac:dyDescent="0.25">
      <c r="A905" s="10"/>
      <c r="B905" s="9"/>
      <c r="C905" s="9"/>
      <c r="D905" s="19"/>
      <c r="E905" s="9"/>
    </row>
    <row r="906" spans="1:5" x14ac:dyDescent="0.25">
      <c r="A906" s="10"/>
      <c r="B906" s="9"/>
      <c r="C906" s="9"/>
      <c r="D906" s="19"/>
      <c r="E906" s="9"/>
    </row>
    <row r="907" spans="1:5" x14ac:dyDescent="0.25">
      <c r="A907" s="10"/>
      <c r="B907" s="9"/>
      <c r="C907" s="9"/>
      <c r="D907" s="19"/>
      <c r="E907" s="9"/>
    </row>
    <row r="908" spans="1:5" x14ac:dyDescent="0.25">
      <c r="A908" s="10"/>
      <c r="B908" s="9"/>
      <c r="C908" s="9"/>
      <c r="D908" s="19"/>
      <c r="E908" s="9"/>
    </row>
    <row r="909" spans="1:5" x14ac:dyDescent="0.25">
      <c r="A909" s="10"/>
      <c r="B909" s="9"/>
      <c r="C909" s="9"/>
      <c r="D909" s="19"/>
      <c r="E909" s="9"/>
    </row>
    <row r="910" spans="1:5" x14ac:dyDescent="0.25">
      <c r="A910" s="10"/>
      <c r="B910" s="9"/>
      <c r="C910" s="9"/>
      <c r="D910" s="19"/>
      <c r="E910" s="9"/>
    </row>
    <row r="911" spans="1:5" x14ac:dyDescent="0.25">
      <c r="A911" s="10"/>
      <c r="B911" s="9"/>
      <c r="C911" s="9"/>
      <c r="D911" s="19"/>
      <c r="E911" s="9"/>
    </row>
    <row r="912" spans="1:5" x14ac:dyDescent="0.25">
      <c r="A912" s="10"/>
      <c r="B912" s="9"/>
      <c r="C912" s="9"/>
      <c r="D912" s="19"/>
      <c r="E912" s="9"/>
    </row>
    <row r="913" spans="1:5" x14ac:dyDescent="0.25">
      <c r="A913" s="10"/>
      <c r="B913" s="9"/>
      <c r="C913" s="9"/>
      <c r="D913" s="19"/>
      <c r="E913" s="9"/>
    </row>
    <row r="914" spans="1:5" x14ac:dyDescent="0.25">
      <c r="A914" s="10"/>
      <c r="B914" s="9"/>
      <c r="C914" s="9"/>
      <c r="D914" s="19"/>
      <c r="E914" s="9"/>
    </row>
    <row r="915" spans="1:5" x14ac:dyDescent="0.25">
      <c r="A915" s="10"/>
      <c r="B915" s="9"/>
      <c r="C915" s="9"/>
      <c r="D915" s="19"/>
      <c r="E915" s="9"/>
    </row>
    <row r="916" spans="1:5" x14ac:dyDescent="0.25">
      <c r="A916" s="10"/>
      <c r="B916" s="9"/>
      <c r="C916" s="9"/>
      <c r="D916" s="19"/>
      <c r="E916" s="9"/>
    </row>
    <row r="917" spans="1:5" x14ac:dyDescent="0.25">
      <c r="A917" s="10"/>
      <c r="B917" s="9"/>
      <c r="C917" s="9"/>
      <c r="D917" s="19"/>
      <c r="E917" s="9"/>
    </row>
    <row r="918" spans="1:5" x14ac:dyDescent="0.25">
      <c r="A918" s="10"/>
      <c r="B918" s="9"/>
      <c r="C918" s="9"/>
      <c r="D918" s="19"/>
      <c r="E918" s="9"/>
    </row>
    <row r="919" spans="1:5" x14ac:dyDescent="0.25">
      <c r="A919" s="10"/>
      <c r="B919" s="9"/>
      <c r="C919" s="9"/>
      <c r="D919" s="19"/>
      <c r="E919" s="9"/>
    </row>
    <row r="920" spans="1:5" x14ac:dyDescent="0.25">
      <c r="A920" s="10"/>
      <c r="B920" s="9"/>
      <c r="C920" s="9"/>
      <c r="D920" s="19"/>
      <c r="E920" s="9"/>
    </row>
    <row r="921" spans="1:5" x14ac:dyDescent="0.25">
      <c r="A921" s="10"/>
      <c r="B921" s="9"/>
      <c r="C921" s="9"/>
      <c r="D921" s="19"/>
      <c r="E921" s="9"/>
    </row>
    <row r="922" spans="1:5" x14ac:dyDescent="0.25">
      <c r="A922" s="10"/>
      <c r="B922" s="9"/>
      <c r="C922" s="9"/>
      <c r="D922" s="19"/>
      <c r="E922" s="9"/>
    </row>
    <row r="923" spans="1:5" x14ac:dyDescent="0.25">
      <c r="A923" s="10"/>
      <c r="B923" s="9"/>
      <c r="C923" s="9"/>
      <c r="D923" s="19"/>
      <c r="E923" s="9"/>
    </row>
    <row r="924" spans="1:5" x14ac:dyDescent="0.25">
      <c r="A924" s="10"/>
      <c r="B924" s="9"/>
      <c r="C924" s="9"/>
      <c r="D924" s="19"/>
      <c r="E924" s="9"/>
    </row>
    <row r="925" spans="1:5" x14ac:dyDescent="0.25">
      <c r="A925" s="10"/>
      <c r="B925" s="9"/>
      <c r="C925" s="9"/>
      <c r="D925" s="19"/>
      <c r="E925" s="9"/>
    </row>
    <row r="926" spans="1:5" x14ac:dyDescent="0.25">
      <c r="A926" s="10"/>
      <c r="B926" s="9"/>
      <c r="C926" s="9"/>
      <c r="D926" s="19"/>
      <c r="E926" s="9"/>
    </row>
    <row r="927" spans="1:5" x14ac:dyDescent="0.25">
      <c r="A927" s="10"/>
      <c r="B927" s="9"/>
      <c r="C927" s="9"/>
      <c r="D927" s="19"/>
      <c r="E927" s="9"/>
    </row>
    <row r="928" spans="1:5" x14ac:dyDescent="0.25">
      <c r="A928" s="10"/>
      <c r="B928" s="9"/>
      <c r="C928" s="9"/>
      <c r="D928" s="19"/>
      <c r="E928" s="9"/>
    </row>
    <row r="929" spans="1:5" x14ac:dyDescent="0.25">
      <c r="A929" s="10"/>
      <c r="B929" s="9"/>
      <c r="C929" s="9"/>
      <c r="D929" s="19"/>
      <c r="E929" s="9"/>
    </row>
    <row r="930" spans="1:5" x14ac:dyDescent="0.25">
      <c r="A930" s="10"/>
      <c r="B930" s="9"/>
      <c r="C930" s="9"/>
      <c r="D930" s="19"/>
      <c r="E930" s="9"/>
    </row>
    <row r="931" spans="1:5" x14ac:dyDescent="0.25">
      <c r="A931" s="10"/>
      <c r="B931" s="9"/>
      <c r="C931" s="9"/>
      <c r="D931" s="19"/>
      <c r="E931" s="9"/>
    </row>
    <row r="932" spans="1:5" x14ac:dyDescent="0.25">
      <c r="A932" s="10"/>
      <c r="B932" s="9"/>
      <c r="C932" s="9"/>
      <c r="D932" s="19"/>
      <c r="E932" s="9"/>
    </row>
    <row r="933" spans="1:5" x14ac:dyDescent="0.25">
      <c r="A933" s="10"/>
      <c r="B933" s="9"/>
      <c r="C933" s="9"/>
      <c r="D933" s="19"/>
      <c r="E933" s="9"/>
    </row>
    <row r="934" spans="1:5" x14ac:dyDescent="0.25">
      <c r="A934" s="10"/>
      <c r="B934" s="9"/>
      <c r="C934" s="9"/>
      <c r="D934" s="19"/>
      <c r="E934" s="9"/>
    </row>
    <row r="935" spans="1:5" x14ac:dyDescent="0.25">
      <c r="A935" s="10"/>
      <c r="B935" s="9"/>
      <c r="C935" s="9"/>
      <c r="D935" s="19"/>
      <c r="E935" s="9"/>
    </row>
    <row r="936" spans="1:5" x14ac:dyDescent="0.25">
      <c r="A936" s="10"/>
      <c r="B936" s="9"/>
      <c r="C936" s="9"/>
      <c r="D936" s="19"/>
      <c r="E936" s="9"/>
    </row>
    <row r="937" spans="1:5" x14ac:dyDescent="0.25">
      <c r="A937" s="10"/>
      <c r="B937" s="9"/>
      <c r="C937" s="9"/>
      <c r="D937" s="19"/>
      <c r="E937" s="9"/>
    </row>
    <row r="938" spans="1:5" x14ac:dyDescent="0.25">
      <c r="A938" s="10"/>
      <c r="B938" s="9"/>
      <c r="C938" s="9"/>
      <c r="D938" s="19"/>
      <c r="E938" s="9"/>
    </row>
    <row r="939" spans="1:5" x14ac:dyDescent="0.25">
      <c r="A939" s="10"/>
      <c r="B939" s="9"/>
      <c r="C939" s="9"/>
      <c r="D939" s="19"/>
      <c r="E939" s="9"/>
    </row>
    <row r="940" spans="1:5" x14ac:dyDescent="0.25">
      <c r="A940" s="10"/>
      <c r="B940" s="9"/>
      <c r="C940" s="9"/>
      <c r="D940" s="19"/>
      <c r="E940" s="9"/>
    </row>
    <row r="941" spans="1:5" x14ac:dyDescent="0.25">
      <c r="A941" s="10"/>
      <c r="B941" s="9"/>
      <c r="C941" s="9"/>
      <c r="D941" s="19"/>
      <c r="E941" s="9"/>
    </row>
    <row r="942" spans="1:5" x14ac:dyDescent="0.25">
      <c r="A942" s="10"/>
      <c r="B942" s="9"/>
      <c r="C942" s="9"/>
      <c r="D942" s="19"/>
      <c r="E942" s="9"/>
    </row>
    <row r="943" spans="1:5" x14ac:dyDescent="0.25">
      <c r="A943" s="10"/>
      <c r="B943" s="9"/>
      <c r="C943" s="9"/>
      <c r="D943" s="19"/>
      <c r="E943" s="9"/>
    </row>
    <row r="944" spans="1:5" x14ac:dyDescent="0.25">
      <c r="A944" s="10"/>
      <c r="B944" s="9"/>
      <c r="C944" s="9"/>
      <c r="D944" s="19"/>
      <c r="E944" s="9"/>
    </row>
    <row r="945" spans="1:5" x14ac:dyDescent="0.25">
      <c r="A945" s="10"/>
      <c r="B945" s="9"/>
      <c r="C945" s="9"/>
      <c r="D945" s="19"/>
      <c r="E945" s="9"/>
    </row>
    <row r="946" spans="1:5" x14ac:dyDescent="0.25">
      <c r="A946" s="10"/>
      <c r="B946" s="9"/>
      <c r="C946" s="9"/>
      <c r="D946" s="19"/>
      <c r="E946" s="9"/>
    </row>
    <row r="947" spans="1:5" x14ac:dyDescent="0.25">
      <c r="A947" s="10"/>
      <c r="B947" s="9"/>
      <c r="C947" s="9"/>
      <c r="D947" s="19"/>
      <c r="E947" s="9"/>
    </row>
    <row r="948" spans="1:5" x14ac:dyDescent="0.25">
      <c r="A948" s="10"/>
      <c r="B948" s="9"/>
      <c r="C948" s="9"/>
      <c r="D948" s="19"/>
      <c r="E948" s="9"/>
    </row>
    <row r="949" spans="1:5" x14ac:dyDescent="0.25">
      <c r="A949" s="10"/>
      <c r="B949" s="9"/>
      <c r="C949" s="9"/>
      <c r="D949" s="19"/>
      <c r="E949" s="9"/>
    </row>
    <row r="950" spans="1:5" x14ac:dyDescent="0.25">
      <c r="A950" s="10"/>
      <c r="B950" s="9"/>
      <c r="C950" s="9"/>
      <c r="D950" s="19"/>
      <c r="E950" s="9"/>
    </row>
    <row r="951" spans="1:5" x14ac:dyDescent="0.25">
      <c r="A951" s="10"/>
      <c r="B951" s="9"/>
      <c r="C951" s="9"/>
      <c r="D951" s="19"/>
      <c r="E951" s="9"/>
    </row>
    <row r="952" spans="1:5" x14ac:dyDescent="0.25">
      <c r="A952" s="10"/>
      <c r="B952" s="9"/>
      <c r="C952" s="9"/>
      <c r="D952" s="19"/>
      <c r="E952" s="9"/>
    </row>
    <row r="953" spans="1:5" x14ac:dyDescent="0.25">
      <c r="A953" s="10"/>
      <c r="B953" s="9"/>
      <c r="C953" s="9"/>
      <c r="D953" s="19"/>
      <c r="E953" s="9"/>
    </row>
    <row r="954" spans="1:5" x14ac:dyDescent="0.25">
      <c r="A954" s="10"/>
      <c r="B954" s="9"/>
      <c r="C954" s="9"/>
      <c r="D954" s="19"/>
      <c r="E954" s="9"/>
    </row>
    <row r="955" spans="1:5" x14ac:dyDescent="0.25">
      <c r="A955" s="10"/>
      <c r="B955" s="9"/>
      <c r="C955" s="9"/>
      <c r="D955" s="19"/>
      <c r="E955" s="9"/>
    </row>
    <row r="956" spans="1:5" x14ac:dyDescent="0.25">
      <c r="A956" s="10"/>
      <c r="B956" s="9"/>
      <c r="C956" s="9"/>
      <c r="D956" s="19"/>
      <c r="E956" s="9"/>
    </row>
    <row r="957" spans="1:5" x14ac:dyDescent="0.25">
      <c r="A957" s="10"/>
      <c r="B957" s="9"/>
      <c r="C957" s="9"/>
      <c r="D957" s="19"/>
      <c r="E957" s="9"/>
    </row>
    <row r="958" spans="1:5" x14ac:dyDescent="0.25">
      <c r="A958" s="10"/>
      <c r="B958" s="9"/>
      <c r="C958" s="9"/>
      <c r="D958" s="19"/>
      <c r="E958" s="9"/>
    </row>
    <row r="959" spans="1:5" x14ac:dyDescent="0.25">
      <c r="A959" s="10"/>
      <c r="B959" s="9"/>
      <c r="C959" s="9"/>
      <c r="D959" s="19"/>
      <c r="E959" s="9"/>
    </row>
    <row r="960" spans="1:5" x14ac:dyDescent="0.25">
      <c r="A960" s="10"/>
      <c r="B960" s="9"/>
      <c r="C960" s="9"/>
      <c r="D960" s="19"/>
      <c r="E960" s="9"/>
    </row>
    <row r="961" spans="1:5" x14ac:dyDescent="0.25">
      <c r="A961" s="10"/>
      <c r="B961" s="9"/>
      <c r="C961" s="9"/>
      <c r="D961" s="19"/>
      <c r="E961" s="9"/>
    </row>
    <row r="962" spans="1:5" x14ac:dyDescent="0.25">
      <c r="A962" s="10"/>
      <c r="B962" s="9"/>
      <c r="C962" s="9"/>
      <c r="D962" s="19"/>
      <c r="E962" s="9"/>
    </row>
    <row r="963" spans="1:5" x14ac:dyDescent="0.25">
      <c r="A963" s="10"/>
      <c r="B963" s="9"/>
      <c r="C963" s="9"/>
      <c r="D963" s="19"/>
      <c r="E963" s="9"/>
    </row>
    <row r="964" spans="1:5" x14ac:dyDescent="0.25">
      <c r="A964" s="10"/>
      <c r="B964" s="9"/>
      <c r="C964" s="9"/>
      <c r="D964" s="19"/>
      <c r="E964" s="9"/>
    </row>
    <row r="965" spans="1:5" x14ac:dyDescent="0.25">
      <c r="A965" s="10"/>
      <c r="B965" s="9"/>
      <c r="C965" s="9"/>
      <c r="D965" s="19"/>
      <c r="E965" s="9"/>
    </row>
    <row r="966" spans="1:5" x14ac:dyDescent="0.25">
      <c r="A966" s="10"/>
      <c r="B966" s="9"/>
      <c r="C966" s="9"/>
      <c r="D966" s="19"/>
      <c r="E966" s="9"/>
    </row>
    <row r="967" spans="1:5" x14ac:dyDescent="0.25">
      <c r="A967" s="10"/>
      <c r="B967" s="9"/>
      <c r="C967" s="9"/>
      <c r="D967" s="19"/>
      <c r="E967" s="9"/>
    </row>
    <row r="968" spans="1:5" x14ac:dyDescent="0.25">
      <c r="A968" s="10"/>
      <c r="B968" s="9"/>
      <c r="C968" s="9"/>
      <c r="D968" s="19"/>
      <c r="E968" s="9"/>
    </row>
    <row r="969" spans="1:5" x14ac:dyDescent="0.25">
      <c r="A969" s="10"/>
      <c r="B969" s="9"/>
      <c r="C969" s="9"/>
      <c r="D969" s="19"/>
      <c r="E969" s="9"/>
    </row>
    <row r="970" spans="1:5" x14ac:dyDescent="0.25">
      <c r="A970" s="10"/>
      <c r="B970" s="9"/>
      <c r="C970" s="9"/>
      <c r="D970" s="19"/>
      <c r="E970" s="9"/>
    </row>
    <row r="971" spans="1:5" x14ac:dyDescent="0.25">
      <c r="A971" s="10"/>
      <c r="B971" s="9"/>
      <c r="C971" s="9"/>
      <c r="D971" s="19"/>
      <c r="E971" s="9"/>
    </row>
    <row r="972" spans="1:5" x14ac:dyDescent="0.25">
      <c r="A972" s="10"/>
      <c r="B972" s="9"/>
      <c r="C972" s="9"/>
      <c r="D972" s="19"/>
      <c r="E972" s="9"/>
    </row>
    <row r="973" spans="1:5" x14ac:dyDescent="0.25">
      <c r="A973" s="10"/>
      <c r="B973" s="9"/>
      <c r="C973" s="9"/>
      <c r="D973" s="19"/>
      <c r="E973" s="9"/>
    </row>
    <row r="974" spans="1:5" x14ac:dyDescent="0.25">
      <c r="A974" s="10"/>
      <c r="B974" s="9"/>
      <c r="C974" s="9"/>
      <c r="D974" s="19"/>
      <c r="E974" s="9"/>
    </row>
    <row r="975" spans="1:5" x14ac:dyDescent="0.25">
      <c r="A975" s="10"/>
      <c r="B975" s="9"/>
      <c r="C975" s="9"/>
      <c r="D975" s="19"/>
      <c r="E975" s="9"/>
    </row>
    <row r="976" spans="1:5" x14ac:dyDescent="0.25">
      <c r="A976" s="10"/>
      <c r="B976" s="9"/>
      <c r="C976" s="9"/>
      <c r="D976" s="19"/>
      <c r="E976" s="9"/>
    </row>
    <row r="977" spans="1:5" x14ac:dyDescent="0.25">
      <c r="A977" s="10"/>
      <c r="B977" s="9"/>
      <c r="C977" s="9"/>
      <c r="D977" s="19"/>
      <c r="E977" s="9"/>
    </row>
    <row r="978" spans="1:5" x14ac:dyDescent="0.25">
      <c r="A978" s="10"/>
      <c r="B978" s="9"/>
      <c r="C978" s="9"/>
      <c r="D978" s="19"/>
      <c r="E978" s="9"/>
    </row>
    <row r="979" spans="1:5" x14ac:dyDescent="0.25">
      <c r="A979" s="10"/>
      <c r="B979" s="9"/>
      <c r="C979" s="9"/>
      <c r="D979" s="19"/>
      <c r="E979" s="9"/>
    </row>
    <row r="980" spans="1:5" x14ac:dyDescent="0.25">
      <c r="A980" s="10"/>
      <c r="B980" s="9"/>
      <c r="C980" s="9"/>
      <c r="D980" s="19"/>
      <c r="E980" s="9"/>
    </row>
    <row r="981" spans="1:5" x14ac:dyDescent="0.25">
      <c r="A981" s="10"/>
      <c r="B981" s="9"/>
      <c r="C981" s="9"/>
      <c r="D981" s="19"/>
      <c r="E981" s="9"/>
    </row>
    <row r="982" spans="1:5" x14ac:dyDescent="0.25">
      <c r="A982" s="10"/>
      <c r="B982" s="9"/>
      <c r="C982" s="9"/>
      <c r="D982" s="19"/>
      <c r="E982" s="9"/>
    </row>
    <row r="983" spans="1:5" x14ac:dyDescent="0.25">
      <c r="A983" s="10"/>
      <c r="B983" s="9"/>
      <c r="C983" s="9"/>
      <c r="D983" s="19"/>
      <c r="E983" s="9"/>
    </row>
    <row r="984" spans="1:5" x14ac:dyDescent="0.25">
      <c r="A984" s="10"/>
      <c r="B984" s="9"/>
      <c r="C984" s="9"/>
      <c r="D984" s="19"/>
      <c r="E984" s="9"/>
    </row>
    <row r="985" spans="1:5" x14ac:dyDescent="0.25">
      <c r="A985" s="10"/>
      <c r="B985" s="9"/>
      <c r="C985" s="9"/>
      <c r="D985" s="19"/>
      <c r="E985" s="9"/>
    </row>
    <row r="986" spans="1:5" x14ac:dyDescent="0.25">
      <c r="A986" s="10"/>
      <c r="B986" s="9"/>
      <c r="C986" s="9"/>
      <c r="D986" s="19"/>
      <c r="E986" s="9"/>
    </row>
    <row r="987" spans="1:5" x14ac:dyDescent="0.25">
      <c r="A987" s="10"/>
      <c r="B987" s="9"/>
      <c r="C987" s="9"/>
      <c r="D987" s="19"/>
      <c r="E987" s="9"/>
    </row>
    <row r="988" spans="1:5" x14ac:dyDescent="0.25">
      <c r="A988" s="10"/>
      <c r="B988" s="9"/>
      <c r="C988" s="9"/>
      <c r="D988" s="19"/>
      <c r="E988" s="9"/>
    </row>
    <row r="989" spans="1:5" x14ac:dyDescent="0.25">
      <c r="A989" s="10"/>
      <c r="B989" s="9"/>
      <c r="C989" s="9"/>
      <c r="D989" s="19"/>
      <c r="E989" s="9"/>
    </row>
    <row r="990" spans="1:5" x14ac:dyDescent="0.25">
      <c r="A990" s="10"/>
      <c r="B990" s="9"/>
      <c r="C990" s="9"/>
      <c r="D990" s="19"/>
      <c r="E990" s="9"/>
    </row>
    <row r="991" spans="1:5" x14ac:dyDescent="0.25">
      <c r="A991" s="10"/>
      <c r="B991" s="9"/>
      <c r="C991" s="9"/>
      <c r="D991" s="19"/>
      <c r="E991" s="9"/>
    </row>
    <row r="992" spans="1:5" x14ac:dyDescent="0.25">
      <c r="A992" s="10"/>
      <c r="B992" s="9"/>
      <c r="C992" s="9"/>
      <c r="D992" s="19"/>
      <c r="E992" s="9"/>
    </row>
    <row r="993" spans="1:5" x14ac:dyDescent="0.25">
      <c r="A993" s="10"/>
      <c r="B993" s="9"/>
      <c r="C993" s="9"/>
      <c r="D993" s="19"/>
      <c r="E993" s="9"/>
    </row>
    <row r="994" spans="1:5" x14ac:dyDescent="0.25">
      <c r="A994" s="10"/>
      <c r="B994" s="9"/>
      <c r="C994" s="9"/>
      <c r="D994" s="19"/>
      <c r="E994" s="9"/>
    </row>
    <row r="995" spans="1:5" x14ac:dyDescent="0.25">
      <c r="A995" s="10"/>
      <c r="B995" s="9"/>
      <c r="C995" s="9"/>
      <c r="D995" s="19"/>
      <c r="E995" s="9"/>
    </row>
    <row r="996" spans="1:5" x14ac:dyDescent="0.25">
      <c r="A996" s="10"/>
      <c r="B996" s="9"/>
      <c r="C996" s="9"/>
      <c r="D996" s="19"/>
      <c r="E996" s="9"/>
    </row>
    <row r="997" spans="1:5" x14ac:dyDescent="0.25">
      <c r="A997" s="10"/>
      <c r="B997" s="9"/>
      <c r="C997" s="9"/>
      <c r="D997" s="19"/>
      <c r="E997" s="9"/>
    </row>
    <row r="998" spans="1:5" x14ac:dyDescent="0.25">
      <c r="A998" s="10"/>
      <c r="B998" s="9"/>
      <c r="C998" s="9"/>
      <c r="D998" s="19"/>
      <c r="E998" s="9"/>
    </row>
    <row r="999" spans="1:5" x14ac:dyDescent="0.25">
      <c r="A999" s="10"/>
      <c r="B999" s="9"/>
      <c r="C999" s="9"/>
      <c r="D999" s="19"/>
      <c r="E999" s="9"/>
    </row>
    <row r="1000" spans="1:5" x14ac:dyDescent="0.25">
      <c r="A1000" s="10"/>
      <c r="B1000" s="9"/>
      <c r="C1000" s="9"/>
      <c r="D1000" s="19"/>
      <c r="E1000" s="9"/>
    </row>
    <row r="1001" spans="1:5" x14ac:dyDescent="0.25">
      <c r="A1001" s="10"/>
      <c r="B1001" s="9"/>
      <c r="C1001" s="9"/>
      <c r="D1001" s="19"/>
      <c r="E1001" s="9"/>
    </row>
    <row r="1002" spans="1:5" x14ac:dyDescent="0.25">
      <c r="A1002" s="10"/>
      <c r="B1002" s="9"/>
      <c r="C1002" s="9"/>
      <c r="D1002" s="19"/>
      <c r="E1002" s="9"/>
    </row>
    <row r="1003" spans="1:5" x14ac:dyDescent="0.25">
      <c r="A1003" s="10"/>
      <c r="B1003" s="9"/>
      <c r="C1003" s="9"/>
      <c r="D1003" s="19"/>
      <c r="E1003" s="9"/>
    </row>
    <row r="1004" spans="1:5" x14ac:dyDescent="0.25">
      <c r="A1004" s="10"/>
      <c r="B1004" s="9"/>
      <c r="C1004" s="9"/>
      <c r="D1004" s="19"/>
      <c r="E1004" s="9"/>
    </row>
    <row r="1005" spans="1:5" x14ac:dyDescent="0.25">
      <c r="A1005" s="10"/>
      <c r="B1005" s="9"/>
      <c r="C1005" s="9"/>
      <c r="D1005" s="19"/>
      <c r="E1005" s="9"/>
    </row>
    <row r="1006" spans="1:5" x14ac:dyDescent="0.25">
      <c r="A1006" s="10"/>
      <c r="B1006" s="9"/>
      <c r="C1006" s="9"/>
      <c r="D1006" s="19"/>
      <c r="E1006" s="9"/>
    </row>
    <row r="1007" spans="1:5" x14ac:dyDescent="0.25">
      <c r="A1007" s="10"/>
      <c r="B1007" s="9"/>
      <c r="C1007" s="9"/>
      <c r="D1007" s="19"/>
      <c r="E1007" s="9"/>
    </row>
    <row r="1008" spans="1:5" x14ac:dyDescent="0.25">
      <c r="A1008" s="10"/>
      <c r="B1008" s="9"/>
      <c r="C1008" s="9"/>
      <c r="D1008" s="19"/>
      <c r="E1008" s="9"/>
    </row>
    <row r="1009" spans="1:5" x14ac:dyDescent="0.25">
      <c r="A1009" s="10"/>
      <c r="B1009" s="9"/>
      <c r="C1009" s="9"/>
      <c r="D1009" s="19"/>
      <c r="E1009" s="9"/>
    </row>
    <row r="1010" spans="1:5" x14ac:dyDescent="0.25">
      <c r="A1010" s="10"/>
      <c r="B1010" s="9"/>
      <c r="C1010" s="9"/>
      <c r="D1010" s="19"/>
      <c r="E1010" s="9"/>
    </row>
    <row r="1011" spans="1:5" x14ac:dyDescent="0.25">
      <c r="A1011" s="10"/>
      <c r="B1011" s="9"/>
      <c r="C1011" s="9"/>
      <c r="D1011" s="19"/>
      <c r="E1011" s="9"/>
    </row>
    <row r="1012" spans="1:5" x14ac:dyDescent="0.25">
      <c r="A1012" s="10"/>
      <c r="B1012" s="9"/>
      <c r="C1012" s="9"/>
      <c r="D1012" s="19"/>
      <c r="E1012" s="9"/>
    </row>
    <row r="1013" spans="1:5" x14ac:dyDescent="0.25">
      <c r="A1013" s="10"/>
      <c r="B1013" s="9"/>
      <c r="C1013" s="9"/>
      <c r="D1013" s="19"/>
      <c r="E1013" s="9"/>
    </row>
    <row r="1014" spans="1:5" x14ac:dyDescent="0.25">
      <c r="A1014" s="10"/>
      <c r="B1014" s="9"/>
      <c r="C1014" s="9"/>
      <c r="D1014" s="19"/>
      <c r="E1014" s="9"/>
    </row>
    <row r="1015" spans="1:5" x14ac:dyDescent="0.25">
      <c r="A1015" s="10"/>
      <c r="B1015" s="9"/>
      <c r="C1015" s="9"/>
      <c r="D1015" s="19"/>
      <c r="E1015" s="9"/>
    </row>
    <row r="1016" spans="1:5" x14ac:dyDescent="0.25">
      <c r="A1016" s="10"/>
      <c r="B1016" s="9"/>
      <c r="C1016" s="9"/>
      <c r="D1016" s="19"/>
      <c r="E1016" s="9"/>
    </row>
    <row r="1017" spans="1:5" x14ac:dyDescent="0.25">
      <c r="A1017" s="10"/>
      <c r="B1017" s="9"/>
      <c r="C1017" s="9"/>
      <c r="D1017" s="19"/>
      <c r="E1017" s="9"/>
    </row>
    <row r="1018" spans="1:5" x14ac:dyDescent="0.25">
      <c r="A1018" s="10"/>
      <c r="B1018" s="9"/>
      <c r="C1018" s="9"/>
      <c r="D1018" s="19"/>
      <c r="E1018" s="9"/>
    </row>
    <row r="1019" spans="1:5" x14ac:dyDescent="0.25">
      <c r="A1019" s="10"/>
      <c r="B1019" s="9"/>
      <c r="C1019" s="9"/>
      <c r="D1019" s="19"/>
      <c r="E1019" s="9"/>
    </row>
    <row r="1020" spans="1:5" x14ac:dyDescent="0.25">
      <c r="A1020" s="10"/>
      <c r="B1020" s="9"/>
      <c r="C1020" s="9"/>
      <c r="D1020" s="19"/>
      <c r="E1020" s="9"/>
    </row>
    <row r="1021" spans="1:5" x14ac:dyDescent="0.25">
      <c r="A1021" s="10"/>
      <c r="B1021" s="9"/>
      <c r="C1021" s="9"/>
      <c r="D1021" s="19"/>
      <c r="E1021" s="9"/>
    </row>
    <row r="1022" spans="1:5" x14ac:dyDescent="0.25">
      <c r="A1022" s="10"/>
      <c r="B1022" s="9"/>
      <c r="C1022" s="9"/>
      <c r="D1022" s="19"/>
      <c r="E1022" s="9"/>
    </row>
    <row r="1023" spans="1:5" x14ac:dyDescent="0.25">
      <c r="A1023" s="10"/>
      <c r="B1023" s="9"/>
      <c r="C1023" s="9"/>
      <c r="D1023" s="19"/>
      <c r="E1023" s="9"/>
    </row>
    <row r="1024" spans="1:5" x14ac:dyDescent="0.25">
      <c r="A1024" s="10"/>
      <c r="B1024" s="9"/>
      <c r="C1024" s="9"/>
      <c r="D1024" s="19"/>
      <c r="E1024" s="9"/>
    </row>
    <row r="1025" spans="1:5" x14ac:dyDescent="0.25">
      <c r="A1025" s="10"/>
      <c r="B1025" s="9"/>
      <c r="C1025" s="9"/>
      <c r="D1025" s="19"/>
      <c r="E1025" s="9"/>
    </row>
    <row r="1026" spans="1:5" x14ac:dyDescent="0.25">
      <c r="A1026" s="10"/>
      <c r="B1026" s="9"/>
      <c r="C1026" s="9"/>
      <c r="D1026" s="19"/>
      <c r="E1026" s="9"/>
    </row>
    <row r="1027" spans="1:5" x14ac:dyDescent="0.25">
      <c r="A1027" s="10"/>
      <c r="B1027" s="9"/>
      <c r="C1027" s="9"/>
      <c r="D1027" s="19"/>
      <c r="E1027" s="9"/>
    </row>
    <row r="1028" spans="1:5" x14ac:dyDescent="0.25">
      <c r="A1028" s="10"/>
      <c r="B1028" s="9"/>
      <c r="C1028" s="9"/>
      <c r="D1028" s="19"/>
      <c r="E1028" s="9"/>
    </row>
    <row r="1029" spans="1:5" x14ac:dyDescent="0.25">
      <c r="A1029" s="10"/>
      <c r="B1029" s="9"/>
      <c r="C1029" s="9"/>
      <c r="D1029" s="19"/>
      <c r="E1029" s="9"/>
    </row>
    <row r="1030" spans="1:5" x14ac:dyDescent="0.25">
      <c r="A1030" s="10"/>
      <c r="B1030" s="9"/>
      <c r="C1030" s="9"/>
      <c r="D1030" s="19"/>
      <c r="E1030" s="9"/>
    </row>
    <row r="1031" spans="1:5" x14ac:dyDescent="0.25">
      <c r="A1031" s="10"/>
      <c r="B1031" s="9"/>
      <c r="C1031" s="9"/>
      <c r="D1031" s="19"/>
      <c r="E1031" s="9"/>
    </row>
    <row r="1032" spans="1:5" x14ac:dyDescent="0.25">
      <c r="A1032" s="10"/>
      <c r="B1032" s="9"/>
      <c r="C1032" s="9"/>
      <c r="D1032" s="19"/>
      <c r="E1032" s="9"/>
    </row>
    <row r="1033" spans="1:5" x14ac:dyDescent="0.25">
      <c r="A1033" s="10"/>
      <c r="B1033" s="9"/>
      <c r="C1033" s="9"/>
      <c r="D1033" s="19"/>
      <c r="E1033" s="9"/>
    </row>
    <row r="1034" spans="1:5" x14ac:dyDescent="0.25">
      <c r="A1034" s="10"/>
      <c r="B1034" s="9"/>
      <c r="C1034" s="9"/>
      <c r="D1034" s="19"/>
      <c r="E1034" s="9"/>
    </row>
    <row r="1035" spans="1:5" x14ac:dyDescent="0.25">
      <c r="A1035" s="10"/>
      <c r="B1035" s="9"/>
      <c r="C1035" s="9"/>
      <c r="D1035" s="19"/>
      <c r="E1035" s="9"/>
    </row>
    <row r="1036" spans="1:5" x14ac:dyDescent="0.25">
      <c r="A1036" s="10"/>
      <c r="B1036" s="9"/>
      <c r="C1036" s="9"/>
      <c r="D1036" s="19"/>
      <c r="E1036" s="9"/>
    </row>
    <row r="1037" spans="1:5" x14ac:dyDescent="0.25">
      <c r="A1037" s="10"/>
      <c r="B1037" s="9"/>
      <c r="C1037" s="9"/>
      <c r="D1037" s="19"/>
      <c r="E1037" s="9"/>
    </row>
    <row r="1038" spans="1:5" x14ac:dyDescent="0.25">
      <c r="A1038" s="10"/>
      <c r="B1038" s="9"/>
      <c r="C1038" s="9"/>
      <c r="D1038" s="19"/>
      <c r="E1038" s="9"/>
    </row>
    <row r="1039" spans="1:5" x14ac:dyDescent="0.25">
      <c r="A1039" s="10"/>
      <c r="B1039" s="9"/>
      <c r="C1039" s="9"/>
      <c r="D1039" s="19"/>
      <c r="E1039" s="9"/>
    </row>
    <row r="1040" spans="1:5" x14ac:dyDescent="0.25">
      <c r="A1040" s="10"/>
      <c r="B1040" s="9"/>
      <c r="C1040" s="9"/>
      <c r="D1040" s="19"/>
      <c r="E1040" s="9"/>
    </row>
    <row r="1041" spans="1:5" x14ac:dyDescent="0.25">
      <c r="A1041" s="10"/>
      <c r="B1041" s="9"/>
      <c r="C1041" s="9"/>
      <c r="D1041" s="19"/>
      <c r="E1041" s="9"/>
    </row>
    <row r="1042" spans="1:5" x14ac:dyDescent="0.25">
      <c r="A1042" s="10"/>
      <c r="B1042" s="9"/>
      <c r="C1042" s="9"/>
      <c r="D1042" s="19"/>
      <c r="E1042" s="9"/>
    </row>
    <row r="1043" spans="1:5" x14ac:dyDescent="0.25">
      <c r="A1043" s="10"/>
      <c r="B1043" s="9"/>
      <c r="C1043" s="9"/>
      <c r="D1043" s="19"/>
      <c r="E1043" s="9"/>
    </row>
    <row r="1044" spans="1:5" x14ac:dyDescent="0.25">
      <c r="A1044" s="10"/>
      <c r="B1044" s="9"/>
      <c r="C1044" s="9"/>
      <c r="D1044" s="19"/>
      <c r="E1044" s="9"/>
    </row>
    <row r="1045" spans="1:5" x14ac:dyDescent="0.25">
      <c r="A1045" s="10"/>
      <c r="B1045" s="9"/>
      <c r="C1045" s="9"/>
      <c r="D1045" s="19"/>
      <c r="E1045" s="9"/>
    </row>
    <row r="1046" spans="1:5" x14ac:dyDescent="0.25">
      <c r="A1046" s="10"/>
      <c r="B1046" s="9"/>
      <c r="C1046" s="9"/>
      <c r="D1046" s="19"/>
      <c r="E1046" s="9"/>
    </row>
    <row r="1047" spans="1:5" x14ac:dyDescent="0.25">
      <c r="A1047" s="10"/>
      <c r="B1047" s="9"/>
      <c r="C1047" s="9"/>
      <c r="D1047" s="19"/>
      <c r="E1047" s="9"/>
    </row>
    <row r="1048" spans="1:5" x14ac:dyDescent="0.25">
      <c r="A1048" s="10"/>
      <c r="B1048" s="9"/>
      <c r="C1048" s="9"/>
      <c r="D1048" s="19"/>
      <c r="E1048" s="9"/>
    </row>
    <row r="1049" spans="1:5" x14ac:dyDescent="0.25">
      <c r="A1049" s="10"/>
      <c r="B1049" s="9"/>
      <c r="C1049" s="9"/>
      <c r="D1049" s="19"/>
      <c r="E1049" s="9"/>
    </row>
    <row r="1050" spans="1:5" x14ac:dyDescent="0.25">
      <c r="A1050" s="10"/>
      <c r="B1050" s="9"/>
      <c r="C1050" s="9"/>
      <c r="D1050" s="19"/>
      <c r="E1050" s="9"/>
    </row>
    <row r="1051" spans="1:5" x14ac:dyDescent="0.25">
      <c r="A1051" s="10"/>
      <c r="B1051" s="9"/>
      <c r="C1051" s="9"/>
      <c r="D1051" s="19"/>
      <c r="E1051" s="9"/>
    </row>
    <row r="1052" spans="1:5" x14ac:dyDescent="0.25">
      <c r="A1052" s="10"/>
      <c r="B1052" s="9"/>
      <c r="C1052" s="9"/>
      <c r="D1052" s="19"/>
      <c r="E1052" s="9"/>
    </row>
    <row r="1053" spans="1:5" x14ac:dyDescent="0.25">
      <c r="A1053" s="10"/>
      <c r="B1053" s="9"/>
      <c r="C1053" s="9"/>
      <c r="D1053" s="19"/>
      <c r="E1053" s="9"/>
    </row>
    <row r="1054" spans="1:5" x14ac:dyDescent="0.25">
      <c r="A1054" s="10"/>
      <c r="B1054" s="9"/>
      <c r="C1054" s="9"/>
      <c r="D1054" s="19"/>
      <c r="E1054" s="9"/>
    </row>
    <row r="1055" spans="1:5" x14ac:dyDescent="0.25">
      <c r="A1055" s="10"/>
      <c r="B1055" s="9"/>
      <c r="C1055" s="9"/>
      <c r="D1055" s="19"/>
      <c r="E1055" s="9"/>
    </row>
    <row r="1056" spans="1:5" x14ac:dyDescent="0.25">
      <c r="A1056" s="10"/>
      <c r="B1056" s="9"/>
      <c r="C1056" s="9"/>
      <c r="D1056" s="19"/>
      <c r="E1056" s="9"/>
    </row>
    <row r="1057" spans="1:5" x14ac:dyDescent="0.25">
      <c r="A1057" s="10"/>
      <c r="B1057" s="9"/>
      <c r="C1057" s="9"/>
      <c r="D1057" s="19"/>
      <c r="E1057" s="9"/>
    </row>
    <row r="1058" spans="1:5" x14ac:dyDescent="0.25">
      <c r="A1058" s="10"/>
      <c r="B1058" s="9"/>
      <c r="C1058" s="9"/>
      <c r="D1058" s="19"/>
      <c r="E1058" s="9"/>
    </row>
    <row r="1059" spans="1:5" x14ac:dyDescent="0.25">
      <c r="A1059" s="10"/>
      <c r="B1059" s="9"/>
      <c r="C1059" s="9"/>
      <c r="D1059" s="19"/>
      <c r="E1059" s="9"/>
    </row>
    <row r="1060" spans="1:5" x14ac:dyDescent="0.25">
      <c r="A1060" s="10"/>
      <c r="B1060" s="9"/>
      <c r="C1060" s="9"/>
      <c r="D1060" s="19"/>
      <c r="E1060" s="9"/>
    </row>
    <row r="1061" spans="1:5" x14ac:dyDescent="0.25">
      <c r="A1061" s="10"/>
      <c r="B1061" s="9"/>
      <c r="C1061" s="9"/>
      <c r="D1061" s="19"/>
      <c r="E1061" s="9"/>
    </row>
    <row r="1062" spans="1:5" x14ac:dyDescent="0.25">
      <c r="A1062" s="10"/>
      <c r="B1062" s="9"/>
      <c r="C1062" s="9"/>
      <c r="D1062" s="19"/>
      <c r="E1062" s="9"/>
    </row>
    <row r="1063" spans="1:5" x14ac:dyDescent="0.25">
      <c r="A1063" s="10"/>
      <c r="B1063" s="9"/>
      <c r="C1063" s="9"/>
      <c r="D1063" s="19"/>
      <c r="E1063" s="9"/>
    </row>
    <row r="1064" spans="1:5" x14ac:dyDescent="0.25">
      <c r="A1064" s="10"/>
      <c r="B1064" s="9"/>
      <c r="C1064" s="9"/>
      <c r="D1064" s="19"/>
      <c r="E1064" s="9"/>
    </row>
    <row r="1065" spans="1:5" x14ac:dyDescent="0.25">
      <c r="A1065" s="10"/>
      <c r="B1065" s="9"/>
      <c r="C1065" s="9"/>
      <c r="D1065" s="19"/>
      <c r="E1065" s="9"/>
    </row>
    <row r="1066" spans="1:5" x14ac:dyDescent="0.25">
      <c r="A1066" s="10"/>
      <c r="B1066" s="9"/>
      <c r="C1066" s="9"/>
      <c r="D1066" s="19"/>
      <c r="E1066" s="9"/>
    </row>
    <row r="1067" spans="1:5" x14ac:dyDescent="0.25">
      <c r="A1067" s="10"/>
      <c r="B1067" s="9"/>
      <c r="C1067" s="9"/>
      <c r="D1067" s="19"/>
      <c r="E1067" s="9"/>
    </row>
    <row r="1068" spans="1:5" x14ac:dyDescent="0.25">
      <c r="A1068" s="10"/>
      <c r="B1068" s="9"/>
      <c r="C1068" s="9"/>
      <c r="D1068" s="19"/>
      <c r="E1068" s="9"/>
    </row>
    <row r="1069" spans="1:5" x14ac:dyDescent="0.25">
      <c r="A1069" s="10"/>
      <c r="B1069" s="9"/>
      <c r="C1069" s="9"/>
      <c r="D1069" s="19"/>
      <c r="E1069" s="9"/>
    </row>
    <row r="1070" spans="1:5" x14ac:dyDescent="0.25">
      <c r="A1070" s="10"/>
      <c r="B1070" s="9"/>
      <c r="C1070" s="9"/>
      <c r="D1070" s="19"/>
      <c r="E1070" s="9"/>
    </row>
    <row r="1071" spans="1:5" x14ac:dyDescent="0.25">
      <c r="A1071" s="10"/>
      <c r="B1071" s="9"/>
      <c r="C1071" s="9"/>
      <c r="D1071" s="19"/>
      <c r="E1071" s="9"/>
    </row>
    <row r="1072" spans="1:5" x14ac:dyDescent="0.25">
      <c r="A1072" s="10"/>
      <c r="B1072" s="9"/>
      <c r="C1072" s="9"/>
      <c r="D1072" s="19"/>
      <c r="E1072" s="9"/>
    </row>
    <row r="1073" spans="1:5" x14ac:dyDescent="0.25">
      <c r="A1073" s="10"/>
      <c r="B1073" s="9"/>
      <c r="C1073" s="9"/>
      <c r="D1073" s="19"/>
      <c r="E1073" s="9"/>
    </row>
    <row r="1074" spans="1:5" x14ac:dyDescent="0.25">
      <c r="A1074" s="10"/>
      <c r="B1074" s="9"/>
      <c r="C1074" s="9"/>
      <c r="D1074" s="19"/>
      <c r="E1074" s="9"/>
    </row>
    <row r="1075" spans="1:5" x14ac:dyDescent="0.25">
      <c r="A1075" s="10"/>
      <c r="B1075" s="9"/>
      <c r="C1075" s="9"/>
      <c r="D1075" s="19"/>
      <c r="E1075" s="9"/>
    </row>
    <row r="1076" spans="1:5" x14ac:dyDescent="0.25">
      <c r="A1076" s="10"/>
      <c r="B1076" s="9"/>
      <c r="C1076" s="9"/>
      <c r="D1076" s="19"/>
      <c r="E1076" s="9"/>
    </row>
    <row r="1077" spans="1:5" x14ac:dyDescent="0.25">
      <c r="A1077" s="10"/>
      <c r="B1077" s="9"/>
      <c r="C1077" s="9"/>
      <c r="D1077" s="19"/>
      <c r="E1077" s="9"/>
    </row>
    <row r="1078" spans="1:5" x14ac:dyDescent="0.25">
      <c r="A1078" s="10"/>
      <c r="B1078" s="9"/>
      <c r="C1078" s="9"/>
      <c r="D1078" s="19"/>
      <c r="E1078" s="9"/>
    </row>
    <row r="1079" spans="1:5" x14ac:dyDescent="0.25">
      <c r="A1079" s="10"/>
      <c r="B1079" s="9"/>
      <c r="C1079" s="9"/>
      <c r="D1079" s="19"/>
      <c r="E1079" s="9"/>
    </row>
    <row r="1080" spans="1:5" x14ac:dyDescent="0.25">
      <c r="A1080" s="10"/>
      <c r="B1080" s="9"/>
      <c r="C1080" s="9"/>
      <c r="D1080" s="19"/>
      <c r="E1080" s="9"/>
    </row>
    <row r="1081" spans="1:5" x14ac:dyDescent="0.25">
      <c r="A1081" s="10"/>
      <c r="B1081" s="9"/>
      <c r="C1081" s="9"/>
      <c r="D1081" s="19"/>
      <c r="E1081" s="9"/>
    </row>
    <row r="1082" spans="1:5" x14ac:dyDescent="0.25">
      <c r="A1082" s="10"/>
      <c r="B1082" s="9"/>
      <c r="C1082" s="9"/>
      <c r="D1082" s="19"/>
      <c r="E1082" s="9"/>
    </row>
    <row r="1083" spans="1:5" x14ac:dyDescent="0.25">
      <c r="A1083" s="10"/>
      <c r="B1083" s="9"/>
      <c r="C1083" s="9"/>
      <c r="D1083" s="19"/>
      <c r="E1083" s="9"/>
    </row>
    <row r="1084" spans="1:5" x14ac:dyDescent="0.25">
      <c r="A1084" s="10"/>
      <c r="B1084" s="9"/>
      <c r="C1084" s="9"/>
      <c r="D1084" s="19"/>
      <c r="E1084" s="9"/>
    </row>
    <row r="1085" spans="1:5" x14ac:dyDescent="0.25">
      <c r="A1085" s="10"/>
      <c r="B1085" s="9"/>
      <c r="C1085" s="9"/>
      <c r="D1085" s="19"/>
      <c r="E1085" s="9"/>
    </row>
    <row r="1086" spans="1:5" x14ac:dyDescent="0.25">
      <c r="A1086" s="10"/>
      <c r="B1086" s="9"/>
      <c r="C1086" s="9"/>
      <c r="D1086" s="19"/>
      <c r="E1086" s="9"/>
    </row>
    <row r="1087" spans="1:5" x14ac:dyDescent="0.25">
      <c r="A1087" s="10"/>
      <c r="B1087" s="9"/>
      <c r="C1087" s="9"/>
      <c r="D1087" s="19"/>
      <c r="E1087" s="9"/>
    </row>
    <row r="1088" spans="1:5" x14ac:dyDescent="0.25">
      <c r="A1088" s="10"/>
      <c r="B1088" s="9"/>
      <c r="C1088" s="9"/>
      <c r="D1088" s="19"/>
      <c r="E1088" s="9"/>
    </row>
    <row r="1089" spans="1:5" x14ac:dyDescent="0.25">
      <c r="A1089" s="10"/>
      <c r="B1089" s="9"/>
      <c r="C1089" s="9"/>
      <c r="D1089" s="19"/>
      <c r="E1089" s="9"/>
    </row>
    <row r="1090" spans="1:5" x14ac:dyDescent="0.25">
      <c r="A1090" s="10"/>
      <c r="B1090" s="9"/>
      <c r="C1090" s="9"/>
      <c r="D1090" s="19"/>
      <c r="E1090" s="9"/>
    </row>
    <row r="1091" spans="1:5" x14ac:dyDescent="0.25">
      <c r="A1091" s="10"/>
      <c r="B1091" s="9"/>
      <c r="C1091" s="9"/>
      <c r="D1091" s="19"/>
      <c r="E1091" s="9"/>
    </row>
    <row r="1092" spans="1:5" x14ac:dyDescent="0.25">
      <c r="A1092" s="10"/>
      <c r="B1092" s="9"/>
      <c r="C1092" s="9"/>
      <c r="D1092" s="19"/>
      <c r="E1092" s="9"/>
    </row>
    <row r="1093" spans="1:5" x14ac:dyDescent="0.25">
      <c r="A1093" s="10"/>
      <c r="B1093" s="9"/>
      <c r="C1093" s="9"/>
      <c r="D1093" s="19"/>
      <c r="E1093" s="9"/>
    </row>
    <row r="1094" spans="1:5" x14ac:dyDescent="0.25">
      <c r="A1094" s="10"/>
      <c r="B1094" s="9"/>
      <c r="C1094" s="9"/>
      <c r="D1094" s="19"/>
      <c r="E1094" s="9"/>
    </row>
    <row r="1095" spans="1:5" x14ac:dyDescent="0.25">
      <c r="A1095" s="10"/>
      <c r="B1095" s="9"/>
      <c r="C1095" s="9"/>
      <c r="D1095" s="19"/>
      <c r="E1095" s="9"/>
    </row>
    <row r="1096" spans="1:5" x14ac:dyDescent="0.25">
      <c r="A1096" s="10"/>
      <c r="B1096" s="9"/>
      <c r="C1096" s="9"/>
      <c r="D1096" s="19"/>
      <c r="E1096" s="9"/>
    </row>
    <row r="1097" spans="1:5" x14ac:dyDescent="0.25">
      <c r="A1097" s="10"/>
      <c r="B1097" s="9"/>
      <c r="C1097" s="9"/>
      <c r="D1097" s="19"/>
      <c r="E1097" s="9"/>
    </row>
    <row r="1098" spans="1:5" x14ac:dyDescent="0.25">
      <c r="A1098" s="10"/>
      <c r="B1098" s="9"/>
      <c r="C1098" s="9"/>
      <c r="D1098" s="19"/>
      <c r="E1098" s="9"/>
    </row>
    <row r="1099" spans="1:5" x14ac:dyDescent="0.25">
      <c r="A1099" s="10"/>
      <c r="B1099" s="9"/>
      <c r="C1099" s="9"/>
      <c r="D1099" s="19"/>
      <c r="E1099" s="9"/>
    </row>
    <row r="1100" spans="1:5" x14ac:dyDescent="0.25">
      <c r="A1100" s="10"/>
      <c r="B1100" s="9"/>
      <c r="C1100" s="9"/>
      <c r="D1100" s="19"/>
      <c r="E1100" s="9"/>
    </row>
    <row r="1101" spans="1:5" x14ac:dyDescent="0.25">
      <c r="A1101" s="10"/>
      <c r="B1101" s="9"/>
      <c r="C1101" s="9"/>
      <c r="D1101" s="19"/>
      <c r="E1101" s="9"/>
    </row>
    <row r="1102" spans="1:5" x14ac:dyDescent="0.25">
      <c r="A1102" s="10"/>
      <c r="B1102" s="9"/>
      <c r="C1102" s="9"/>
      <c r="D1102" s="19"/>
      <c r="E1102" s="9"/>
    </row>
    <row r="1103" spans="1:5" x14ac:dyDescent="0.25">
      <c r="A1103" s="10"/>
      <c r="B1103" s="9"/>
      <c r="C1103" s="9"/>
      <c r="D1103" s="19"/>
      <c r="E1103" s="9"/>
    </row>
    <row r="1104" spans="1:5" x14ac:dyDescent="0.25">
      <c r="A1104" s="10"/>
      <c r="B1104" s="9"/>
      <c r="C1104" s="9"/>
      <c r="D1104" s="19"/>
      <c r="E1104" s="9"/>
    </row>
    <row r="1105" spans="1:5" x14ac:dyDescent="0.25">
      <c r="A1105" s="10"/>
      <c r="B1105" s="9"/>
      <c r="C1105" s="9"/>
      <c r="D1105" s="19"/>
      <c r="E1105" s="9"/>
    </row>
    <row r="1106" spans="1:5" x14ac:dyDescent="0.25">
      <c r="A1106" s="10"/>
      <c r="B1106" s="9"/>
      <c r="C1106" s="9"/>
      <c r="D1106" s="19"/>
      <c r="E1106" s="9"/>
    </row>
    <row r="1107" spans="1:5" x14ac:dyDescent="0.25">
      <c r="A1107" s="10"/>
      <c r="B1107" s="9"/>
      <c r="C1107" s="9"/>
      <c r="D1107" s="19"/>
      <c r="E1107" s="9"/>
    </row>
    <row r="1108" spans="1:5" x14ac:dyDescent="0.25">
      <c r="A1108" s="10"/>
      <c r="B1108" s="9"/>
      <c r="C1108" s="9"/>
      <c r="D1108" s="19"/>
      <c r="E1108" s="9"/>
    </row>
    <row r="1109" spans="1:5" x14ac:dyDescent="0.25">
      <c r="A1109" s="10"/>
      <c r="B1109" s="9"/>
      <c r="C1109" s="9"/>
      <c r="D1109" s="19"/>
      <c r="E1109" s="9"/>
    </row>
    <row r="1110" spans="1:5" x14ac:dyDescent="0.25">
      <c r="A1110" s="10"/>
      <c r="B1110" s="9"/>
      <c r="C1110" s="9"/>
      <c r="D1110" s="19"/>
      <c r="E1110" s="9"/>
    </row>
    <row r="1111" spans="1:5" x14ac:dyDescent="0.25">
      <c r="A1111" s="10"/>
      <c r="B1111" s="9"/>
      <c r="C1111" s="9"/>
      <c r="D1111" s="19"/>
      <c r="E1111" s="9"/>
    </row>
    <row r="1112" spans="1:5" x14ac:dyDescent="0.25">
      <c r="A1112" s="10"/>
      <c r="B1112" s="9"/>
      <c r="C1112" s="9"/>
      <c r="D1112" s="19"/>
      <c r="E1112" s="9"/>
    </row>
    <row r="1113" spans="1:5" x14ac:dyDescent="0.25">
      <c r="A1113" s="10"/>
      <c r="B1113" s="9"/>
      <c r="C1113" s="9"/>
      <c r="D1113" s="19"/>
      <c r="E1113" s="9"/>
    </row>
    <row r="1114" spans="1:5" x14ac:dyDescent="0.25">
      <c r="A1114" s="10"/>
      <c r="B1114" s="9"/>
      <c r="C1114" s="9"/>
      <c r="D1114" s="19"/>
      <c r="E1114" s="9"/>
    </row>
    <row r="1115" spans="1:5" x14ac:dyDescent="0.25">
      <c r="A1115" s="10"/>
      <c r="B1115" s="9"/>
      <c r="C1115" s="9"/>
      <c r="D1115" s="19"/>
      <c r="E1115" s="9"/>
    </row>
    <row r="1116" spans="1:5" x14ac:dyDescent="0.25">
      <c r="A1116" s="10"/>
      <c r="B1116" s="9"/>
      <c r="C1116" s="9"/>
      <c r="D1116" s="19"/>
      <c r="E1116" s="9"/>
    </row>
    <row r="1117" spans="1:5" x14ac:dyDescent="0.25">
      <c r="A1117" s="10"/>
      <c r="B1117" s="9"/>
      <c r="C1117" s="9"/>
      <c r="D1117" s="19"/>
      <c r="E1117" s="9"/>
    </row>
    <row r="1118" spans="1:5" x14ac:dyDescent="0.25">
      <c r="A1118" s="10"/>
      <c r="B1118" s="9"/>
      <c r="C1118" s="9"/>
      <c r="D1118" s="19"/>
      <c r="E1118" s="9"/>
    </row>
    <row r="1119" spans="1:5" x14ac:dyDescent="0.25">
      <c r="A1119" s="10"/>
      <c r="B1119" s="9"/>
      <c r="C1119" s="9"/>
      <c r="D1119" s="19"/>
      <c r="E1119" s="9"/>
    </row>
    <row r="1120" spans="1:5" x14ac:dyDescent="0.25">
      <c r="A1120" s="10"/>
      <c r="B1120" s="9"/>
      <c r="C1120" s="9"/>
      <c r="D1120" s="19"/>
      <c r="E1120" s="9"/>
    </row>
    <row r="1121" spans="1:5" x14ac:dyDescent="0.25">
      <c r="A1121" s="10"/>
      <c r="B1121" s="9"/>
      <c r="C1121" s="9"/>
      <c r="D1121" s="19"/>
      <c r="E1121" s="9"/>
    </row>
    <row r="1122" spans="1:5" x14ac:dyDescent="0.25">
      <c r="A1122" s="10"/>
      <c r="B1122" s="9"/>
      <c r="C1122" s="9"/>
      <c r="D1122" s="19"/>
      <c r="E1122" s="9"/>
    </row>
    <row r="1123" spans="1:5" x14ac:dyDescent="0.25">
      <c r="A1123" s="10"/>
      <c r="B1123" s="9"/>
      <c r="C1123" s="9"/>
      <c r="D1123" s="19"/>
      <c r="E1123" s="9"/>
    </row>
    <row r="1124" spans="1:5" x14ac:dyDescent="0.25">
      <c r="A1124" s="10"/>
      <c r="B1124" s="9"/>
      <c r="C1124" s="9"/>
      <c r="D1124" s="19"/>
      <c r="E1124" s="9"/>
    </row>
    <row r="1125" spans="1:5" x14ac:dyDescent="0.25">
      <c r="A1125" s="10"/>
      <c r="B1125" s="9"/>
      <c r="C1125" s="9"/>
      <c r="D1125" s="19"/>
      <c r="E1125" s="9"/>
    </row>
    <row r="1126" spans="1:5" x14ac:dyDescent="0.25">
      <c r="A1126" s="10"/>
      <c r="B1126" s="9"/>
      <c r="C1126" s="9"/>
      <c r="D1126" s="19"/>
      <c r="E1126" s="9"/>
    </row>
    <row r="1127" spans="1:5" x14ac:dyDescent="0.25">
      <c r="A1127" s="10"/>
      <c r="B1127" s="9"/>
      <c r="C1127" s="9"/>
      <c r="D1127" s="19"/>
      <c r="E1127" s="9"/>
    </row>
    <row r="1128" spans="1:5" x14ac:dyDescent="0.25">
      <c r="A1128" s="10"/>
      <c r="B1128" s="9"/>
      <c r="C1128" s="9"/>
      <c r="D1128" s="19"/>
      <c r="E1128" s="9"/>
    </row>
    <row r="1129" spans="1:5" x14ac:dyDescent="0.25">
      <c r="A1129" s="10"/>
      <c r="B1129" s="9"/>
      <c r="C1129" s="9"/>
      <c r="D1129" s="19"/>
      <c r="E1129" s="9"/>
    </row>
    <row r="1130" spans="1:5" x14ac:dyDescent="0.25">
      <c r="A1130" s="10"/>
      <c r="B1130" s="9"/>
      <c r="C1130" s="9"/>
      <c r="D1130" s="19"/>
      <c r="E1130" s="9"/>
    </row>
    <row r="1131" spans="1:5" x14ac:dyDescent="0.25">
      <c r="A1131" s="10"/>
      <c r="B1131" s="9"/>
      <c r="C1131" s="9"/>
      <c r="D1131" s="19"/>
      <c r="E1131" s="9"/>
    </row>
    <row r="1132" spans="1:5" x14ac:dyDescent="0.25">
      <c r="A1132" s="10"/>
      <c r="B1132" s="9"/>
      <c r="C1132" s="9"/>
      <c r="D1132" s="19"/>
      <c r="E1132" s="9"/>
    </row>
    <row r="1133" spans="1:5" x14ac:dyDescent="0.25">
      <c r="A1133" s="10"/>
      <c r="B1133" s="9"/>
      <c r="C1133" s="9"/>
      <c r="D1133" s="19"/>
      <c r="E1133" s="9"/>
    </row>
    <row r="1134" spans="1:5" x14ac:dyDescent="0.25">
      <c r="A1134" s="10"/>
      <c r="B1134" s="9"/>
      <c r="C1134" s="9"/>
      <c r="D1134" s="19"/>
      <c r="E1134" s="9"/>
    </row>
    <row r="1135" spans="1:5" x14ac:dyDescent="0.25">
      <c r="A1135" s="10"/>
      <c r="B1135" s="9"/>
      <c r="C1135" s="9"/>
      <c r="D1135" s="19"/>
      <c r="E1135" s="9"/>
    </row>
    <row r="1136" spans="1:5" x14ac:dyDescent="0.25">
      <c r="A1136" s="10"/>
      <c r="B1136" s="9"/>
      <c r="C1136" s="9"/>
      <c r="D1136" s="19"/>
      <c r="E1136" s="9"/>
    </row>
    <row r="1137" spans="1:5" x14ac:dyDescent="0.25">
      <c r="A1137" s="10"/>
      <c r="B1137" s="9"/>
      <c r="C1137" s="9"/>
      <c r="D1137" s="19"/>
      <c r="E1137" s="9"/>
    </row>
    <row r="1138" spans="1:5" x14ac:dyDescent="0.25">
      <c r="A1138" s="10"/>
      <c r="B1138" s="9"/>
      <c r="C1138" s="9"/>
      <c r="D1138" s="19"/>
      <c r="E1138" s="9"/>
    </row>
    <row r="1139" spans="1:5" x14ac:dyDescent="0.25">
      <c r="A1139" s="10"/>
      <c r="B1139" s="9"/>
      <c r="C1139" s="9"/>
      <c r="D1139" s="19"/>
      <c r="E1139" s="9"/>
    </row>
    <row r="1140" spans="1:5" x14ac:dyDescent="0.25">
      <c r="A1140" s="10"/>
      <c r="B1140" s="9"/>
      <c r="C1140" s="9"/>
      <c r="D1140" s="19"/>
      <c r="E1140" s="9"/>
    </row>
    <row r="1141" spans="1:5" x14ac:dyDescent="0.25">
      <c r="A1141" s="10"/>
      <c r="B1141" s="9"/>
      <c r="C1141" s="9"/>
      <c r="D1141" s="19"/>
      <c r="E1141" s="9"/>
    </row>
    <row r="1142" spans="1:5" x14ac:dyDescent="0.25">
      <c r="A1142" s="10"/>
      <c r="B1142" s="9"/>
      <c r="C1142" s="9"/>
      <c r="D1142" s="19"/>
      <c r="E1142" s="9"/>
    </row>
    <row r="1143" spans="1:5" x14ac:dyDescent="0.25">
      <c r="A1143" s="10"/>
      <c r="B1143" s="9"/>
      <c r="C1143" s="9"/>
      <c r="D1143" s="19"/>
      <c r="E1143" s="9"/>
    </row>
    <row r="1144" spans="1:5" x14ac:dyDescent="0.25">
      <c r="A1144" s="10"/>
      <c r="B1144" s="9"/>
      <c r="C1144" s="9"/>
      <c r="D1144" s="19"/>
      <c r="E1144" s="9"/>
    </row>
    <row r="1145" spans="1:5" x14ac:dyDescent="0.25">
      <c r="A1145" s="10"/>
      <c r="B1145" s="9"/>
      <c r="C1145" s="9"/>
      <c r="D1145" s="19"/>
      <c r="E1145" s="9"/>
    </row>
    <row r="1146" spans="1:5" x14ac:dyDescent="0.25">
      <c r="A1146" s="10"/>
      <c r="B1146" s="9"/>
      <c r="C1146" s="9"/>
      <c r="D1146" s="19"/>
      <c r="E1146" s="9"/>
    </row>
    <row r="1147" spans="1:5" x14ac:dyDescent="0.25">
      <c r="A1147" s="10"/>
      <c r="B1147" s="9"/>
      <c r="C1147" s="9"/>
      <c r="D1147" s="19"/>
      <c r="E1147" s="9"/>
    </row>
    <row r="1148" spans="1:5" x14ac:dyDescent="0.25">
      <c r="A1148" s="10"/>
      <c r="B1148" s="9"/>
      <c r="C1148" s="9"/>
      <c r="D1148" s="19"/>
      <c r="E1148" s="9"/>
    </row>
    <row r="1149" spans="1:5" x14ac:dyDescent="0.25">
      <c r="A1149" s="10"/>
      <c r="B1149" s="9"/>
      <c r="C1149" s="9"/>
      <c r="D1149" s="19"/>
      <c r="E1149" s="9"/>
    </row>
    <row r="1150" spans="1:5" x14ac:dyDescent="0.25">
      <c r="A1150" s="10"/>
      <c r="B1150" s="9"/>
      <c r="C1150" s="9"/>
      <c r="D1150" s="19"/>
      <c r="E1150" s="9"/>
    </row>
    <row r="1151" spans="1:5" x14ac:dyDescent="0.25">
      <c r="A1151" s="10"/>
      <c r="B1151" s="9"/>
      <c r="C1151" s="9"/>
      <c r="D1151" s="19"/>
      <c r="E1151" s="9"/>
    </row>
    <row r="1152" spans="1:5" x14ac:dyDescent="0.25">
      <c r="A1152" s="10"/>
      <c r="B1152" s="9"/>
      <c r="C1152" s="9"/>
      <c r="D1152" s="19"/>
      <c r="E1152" s="9"/>
    </row>
    <row r="1153" spans="1:5" x14ac:dyDescent="0.25">
      <c r="A1153" s="10"/>
      <c r="B1153" s="9"/>
      <c r="C1153" s="9"/>
      <c r="D1153" s="19"/>
      <c r="E1153" s="9"/>
    </row>
    <row r="1154" spans="1:5" x14ac:dyDescent="0.25">
      <c r="A1154" s="10"/>
      <c r="B1154" s="9"/>
      <c r="C1154" s="9"/>
      <c r="D1154" s="19"/>
      <c r="E1154" s="9"/>
    </row>
    <row r="1155" spans="1:5" x14ac:dyDescent="0.25">
      <c r="A1155" s="10"/>
      <c r="B1155" s="9"/>
      <c r="C1155" s="9"/>
      <c r="D1155" s="19"/>
      <c r="E1155" s="9"/>
    </row>
    <row r="1156" spans="1:5" x14ac:dyDescent="0.25">
      <c r="A1156" s="10"/>
      <c r="B1156" s="9"/>
      <c r="C1156" s="9"/>
      <c r="D1156" s="19"/>
      <c r="E1156" s="9"/>
    </row>
    <row r="1157" spans="1:5" x14ac:dyDescent="0.25">
      <c r="A1157" s="10"/>
      <c r="B1157" s="9"/>
      <c r="C1157" s="9"/>
      <c r="D1157" s="19"/>
      <c r="E1157" s="9"/>
    </row>
    <row r="1158" spans="1:5" x14ac:dyDescent="0.25">
      <c r="A1158" s="10"/>
      <c r="B1158" s="9"/>
      <c r="C1158" s="9"/>
      <c r="D1158" s="19"/>
      <c r="E1158" s="9"/>
    </row>
    <row r="1159" spans="1:5" x14ac:dyDescent="0.25">
      <c r="A1159" s="10"/>
      <c r="B1159" s="9"/>
      <c r="C1159" s="9"/>
      <c r="D1159" s="19"/>
      <c r="E1159" s="9"/>
    </row>
    <row r="1160" spans="1:5" x14ac:dyDescent="0.25">
      <c r="A1160" s="10"/>
      <c r="B1160" s="9"/>
      <c r="C1160" s="9"/>
      <c r="D1160" s="19"/>
      <c r="E1160" s="9"/>
    </row>
    <row r="1161" spans="1:5" x14ac:dyDescent="0.25">
      <c r="A1161" s="10"/>
      <c r="B1161" s="9"/>
      <c r="C1161" s="9"/>
      <c r="D1161" s="19"/>
      <c r="E1161" s="9"/>
    </row>
    <row r="1162" spans="1:5" x14ac:dyDescent="0.25">
      <c r="A1162" s="10"/>
      <c r="B1162" s="9"/>
      <c r="C1162" s="9"/>
      <c r="D1162" s="19"/>
      <c r="E1162" s="9"/>
    </row>
    <row r="1163" spans="1:5" x14ac:dyDescent="0.25">
      <c r="A1163" s="10"/>
      <c r="B1163" s="9"/>
      <c r="C1163" s="9"/>
      <c r="D1163" s="19"/>
      <c r="E1163" s="9"/>
    </row>
    <row r="1164" spans="1:5" x14ac:dyDescent="0.25">
      <c r="A1164" s="10"/>
      <c r="B1164" s="9"/>
      <c r="C1164" s="9"/>
      <c r="D1164" s="19"/>
      <c r="E1164" s="9"/>
    </row>
    <row r="1165" spans="1:5" x14ac:dyDescent="0.25">
      <c r="A1165" s="10"/>
      <c r="B1165" s="9"/>
      <c r="C1165" s="9"/>
      <c r="D1165" s="19"/>
      <c r="E1165" s="9"/>
    </row>
    <row r="1166" spans="1:5" x14ac:dyDescent="0.25">
      <c r="A1166" s="10"/>
      <c r="B1166" s="9"/>
      <c r="C1166" s="9"/>
      <c r="D1166" s="19"/>
      <c r="E1166" s="9"/>
    </row>
    <row r="1167" spans="1:5" x14ac:dyDescent="0.25">
      <c r="A1167" s="10"/>
      <c r="B1167" s="9"/>
      <c r="C1167" s="9"/>
      <c r="D1167" s="19"/>
      <c r="E1167" s="9"/>
    </row>
    <row r="1168" spans="1:5" x14ac:dyDescent="0.25">
      <c r="A1168" s="10"/>
      <c r="B1168" s="9"/>
      <c r="C1168" s="9"/>
      <c r="D1168" s="19"/>
      <c r="E1168" s="9"/>
    </row>
    <row r="1169" spans="1:5" x14ac:dyDescent="0.25">
      <c r="A1169" s="10"/>
      <c r="B1169" s="9"/>
      <c r="C1169" s="9"/>
      <c r="D1169" s="19"/>
      <c r="E1169" s="9"/>
    </row>
    <row r="1170" spans="1:5" x14ac:dyDescent="0.25">
      <c r="A1170" s="10"/>
      <c r="B1170" s="9"/>
      <c r="C1170" s="9"/>
      <c r="D1170" s="19"/>
      <c r="E1170" s="9"/>
    </row>
    <row r="1171" spans="1:5" x14ac:dyDescent="0.25">
      <c r="A1171" s="10"/>
      <c r="B1171" s="9"/>
      <c r="C1171" s="9"/>
      <c r="D1171" s="19"/>
      <c r="E1171" s="9"/>
    </row>
    <row r="1172" spans="1:5" x14ac:dyDescent="0.25">
      <c r="A1172" s="10"/>
      <c r="B1172" s="9"/>
      <c r="C1172" s="9"/>
      <c r="D1172" s="19"/>
      <c r="E1172" s="9"/>
    </row>
    <row r="1173" spans="1:5" x14ac:dyDescent="0.25">
      <c r="A1173" s="10"/>
      <c r="B1173" s="9"/>
      <c r="C1173" s="9"/>
      <c r="D1173" s="19"/>
      <c r="E1173" s="9"/>
    </row>
    <row r="1174" spans="1:5" x14ac:dyDescent="0.25">
      <c r="A1174" s="10"/>
      <c r="B1174" s="9"/>
      <c r="C1174" s="9"/>
      <c r="D1174" s="19"/>
      <c r="E1174" s="9"/>
    </row>
    <row r="1175" spans="1:5" x14ac:dyDescent="0.25">
      <c r="A1175" s="10"/>
      <c r="B1175" s="9"/>
      <c r="C1175" s="9"/>
      <c r="D1175" s="19"/>
      <c r="E1175" s="9"/>
    </row>
    <row r="1176" spans="1:5" x14ac:dyDescent="0.25">
      <c r="A1176" s="10"/>
      <c r="B1176" s="9"/>
      <c r="C1176" s="9"/>
      <c r="D1176" s="19"/>
      <c r="E1176" s="9"/>
    </row>
    <row r="1177" spans="1:5" x14ac:dyDescent="0.25">
      <c r="A1177" s="10"/>
      <c r="B1177" s="9"/>
      <c r="C1177" s="9"/>
      <c r="D1177" s="19"/>
      <c r="E1177" s="9"/>
    </row>
    <row r="1178" spans="1:5" x14ac:dyDescent="0.25">
      <c r="A1178" s="10"/>
      <c r="B1178" s="9"/>
      <c r="C1178" s="9"/>
      <c r="D1178" s="19"/>
      <c r="E1178" s="9"/>
    </row>
    <row r="1179" spans="1:5" x14ac:dyDescent="0.25">
      <c r="A1179" s="10"/>
      <c r="B1179" s="9"/>
      <c r="C1179" s="9"/>
      <c r="D1179" s="19"/>
      <c r="E1179" s="9"/>
    </row>
    <row r="1180" spans="1:5" x14ac:dyDescent="0.25">
      <c r="A1180" s="10"/>
      <c r="B1180" s="9"/>
      <c r="C1180" s="9"/>
      <c r="D1180" s="19"/>
      <c r="E1180" s="9"/>
    </row>
    <row r="1181" spans="1:5" x14ac:dyDescent="0.25">
      <c r="A1181" s="10"/>
      <c r="B1181" s="9"/>
      <c r="C1181" s="9"/>
      <c r="D1181" s="19"/>
      <c r="E1181" s="9"/>
    </row>
    <row r="1182" spans="1:5" x14ac:dyDescent="0.25">
      <c r="A1182" s="10"/>
      <c r="B1182" s="9"/>
      <c r="C1182" s="9"/>
      <c r="D1182" s="19"/>
      <c r="E1182" s="9"/>
    </row>
    <row r="1183" spans="1:5" x14ac:dyDescent="0.25">
      <c r="A1183" s="10"/>
      <c r="B1183" s="9"/>
      <c r="C1183" s="9"/>
      <c r="D1183" s="19"/>
      <c r="E1183" s="9"/>
    </row>
    <row r="1184" spans="1:5" x14ac:dyDescent="0.25">
      <c r="A1184" s="10"/>
      <c r="B1184" s="9"/>
      <c r="C1184" s="9"/>
      <c r="D1184" s="19"/>
      <c r="E1184" s="9"/>
    </row>
    <row r="1185" spans="1:5" x14ac:dyDescent="0.25">
      <c r="A1185" s="10"/>
      <c r="B1185" s="9"/>
      <c r="C1185" s="9"/>
      <c r="D1185" s="19"/>
      <c r="E1185" s="9"/>
    </row>
    <row r="1186" spans="1:5" x14ac:dyDescent="0.25">
      <c r="A1186" s="10"/>
      <c r="B1186" s="9"/>
      <c r="C1186" s="9"/>
      <c r="D1186" s="19"/>
      <c r="E1186" s="9"/>
    </row>
    <row r="1187" spans="1:5" x14ac:dyDescent="0.25">
      <c r="A1187" s="10"/>
      <c r="B1187" s="9"/>
      <c r="C1187" s="9"/>
      <c r="D1187" s="19"/>
      <c r="E1187" s="9"/>
    </row>
    <row r="1188" spans="1:5" x14ac:dyDescent="0.25">
      <c r="A1188" s="10"/>
      <c r="B1188" s="9"/>
      <c r="C1188" s="9"/>
      <c r="D1188" s="19"/>
      <c r="E1188" s="9"/>
    </row>
    <row r="1189" spans="1:5" x14ac:dyDescent="0.25">
      <c r="A1189" s="10"/>
      <c r="B1189" s="9"/>
      <c r="C1189" s="9"/>
      <c r="D1189" s="19"/>
      <c r="E1189" s="9"/>
    </row>
    <row r="1190" spans="1:5" x14ac:dyDescent="0.25">
      <c r="A1190" s="10"/>
      <c r="B1190" s="9"/>
      <c r="C1190" s="9"/>
      <c r="D1190" s="19"/>
      <c r="E1190" s="9"/>
    </row>
    <row r="1191" spans="1:5" x14ac:dyDescent="0.25">
      <c r="A1191" s="10"/>
      <c r="B1191" s="9"/>
      <c r="C1191" s="9"/>
      <c r="D1191" s="19"/>
      <c r="E1191" s="9"/>
    </row>
    <row r="1192" spans="1:5" x14ac:dyDescent="0.25">
      <c r="A1192" s="10"/>
      <c r="B1192" s="9"/>
      <c r="C1192" s="9"/>
      <c r="D1192" s="19"/>
      <c r="E1192" s="9"/>
    </row>
    <row r="1193" spans="1:5" x14ac:dyDescent="0.25">
      <c r="A1193" s="10"/>
      <c r="B1193" s="9"/>
      <c r="C1193" s="9"/>
      <c r="D1193" s="19"/>
      <c r="E1193" s="9"/>
    </row>
    <row r="1194" spans="1:5" x14ac:dyDescent="0.25">
      <c r="A1194" s="10"/>
      <c r="B1194" s="9"/>
      <c r="C1194" s="9"/>
      <c r="D1194" s="19"/>
      <c r="E1194" s="9"/>
    </row>
    <row r="1195" spans="1:5" x14ac:dyDescent="0.25">
      <c r="A1195" s="10"/>
      <c r="B1195" s="9"/>
      <c r="C1195" s="9"/>
      <c r="D1195" s="19"/>
      <c r="E1195" s="9"/>
    </row>
    <row r="1196" spans="1:5" x14ac:dyDescent="0.25">
      <c r="A1196" s="10"/>
      <c r="B1196" s="9"/>
      <c r="C1196" s="9"/>
      <c r="D1196" s="19"/>
      <c r="E1196" s="9"/>
    </row>
    <row r="1197" spans="1:5" x14ac:dyDescent="0.25">
      <c r="A1197" s="10"/>
      <c r="B1197" s="9"/>
      <c r="C1197" s="9"/>
      <c r="D1197" s="19"/>
      <c r="E1197" s="9"/>
    </row>
    <row r="1198" spans="1:5" x14ac:dyDescent="0.25">
      <c r="A1198" s="10"/>
      <c r="B1198" s="9"/>
      <c r="C1198" s="9"/>
      <c r="D1198" s="19"/>
      <c r="E1198" s="9"/>
    </row>
    <row r="1199" spans="1:5" x14ac:dyDescent="0.25">
      <c r="A1199" s="10"/>
      <c r="B1199" s="9"/>
      <c r="C1199" s="9"/>
      <c r="D1199" s="19"/>
      <c r="E1199" s="9"/>
    </row>
    <row r="1200" spans="1:5" x14ac:dyDescent="0.25">
      <c r="A1200" s="10"/>
      <c r="B1200" s="9"/>
      <c r="C1200" s="9"/>
      <c r="D1200" s="19"/>
      <c r="E1200" s="9"/>
    </row>
    <row r="1201" spans="1:5" x14ac:dyDescent="0.25">
      <c r="A1201" s="10"/>
      <c r="B1201" s="9"/>
      <c r="C1201" s="9"/>
      <c r="D1201" s="19"/>
      <c r="E1201" s="9"/>
    </row>
    <row r="1202" spans="1:5" x14ac:dyDescent="0.25">
      <c r="A1202" s="10"/>
      <c r="B1202" s="9"/>
      <c r="C1202" s="9"/>
      <c r="D1202" s="19"/>
      <c r="E1202" s="9"/>
    </row>
    <row r="1203" spans="1:5" x14ac:dyDescent="0.25">
      <c r="A1203" s="10"/>
      <c r="B1203" s="9"/>
      <c r="C1203" s="9"/>
      <c r="D1203" s="19"/>
      <c r="E1203" s="9"/>
    </row>
    <row r="1204" spans="1:5" x14ac:dyDescent="0.25">
      <c r="A1204" s="10"/>
      <c r="B1204" s="9"/>
      <c r="C1204" s="9"/>
      <c r="D1204" s="19"/>
      <c r="E1204" s="9"/>
    </row>
    <row r="1205" spans="1:5" x14ac:dyDescent="0.25">
      <c r="A1205" s="10"/>
      <c r="B1205" s="9"/>
      <c r="C1205" s="9"/>
      <c r="D1205" s="19"/>
      <c r="E1205" s="9"/>
    </row>
    <row r="1206" spans="1:5" x14ac:dyDescent="0.25">
      <c r="A1206" s="10"/>
      <c r="B1206" s="9"/>
      <c r="C1206" s="9"/>
      <c r="D1206" s="19"/>
      <c r="E1206" s="9"/>
    </row>
    <row r="1207" spans="1:5" x14ac:dyDescent="0.25">
      <c r="A1207" s="10"/>
      <c r="B1207" s="9"/>
      <c r="C1207" s="9"/>
      <c r="D1207" s="19"/>
      <c r="E1207" s="9"/>
    </row>
    <row r="1208" spans="1:5" x14ac:dyDescent="0.25">
      <c r="A1208" s="10"/>
      <c r="B1208" s="9"/>
      <c r="C1208" s="9"/>
      <c r="D1208" s="19"/>
      <c r="E1208" s="9"/>
    </row>
    <row r="1209" spans="1:5" x14ac:dyDescent="0.25">
      <c r="A1209" s="10"/>
      <c r="B1209" s="9"/>
      <c r="C1209" s="9"/>
      <c r="D1209" s="19"/>
      <c r="E1209" s="9"/>
    </row>
    <row r="1210" spans="1:5" x14ac:dyDescent="0.25">
      <c r="A1210" s="10"/>
      <c r="B1210" s="9"/>
      <c r="C1210" s="9"/>
      <c r="D1210" s="19"/>
      <c r="E1210" s="9"/>
    </row>
    <row r="1211" spans="1:5" x14ac:dyDescent="0.25">
      <c r="A1211" s="10"/>
      <c r="B1211" s="9"/>
      <c r="C1211" s="9"/>
      <c r="D1211" s="19"/>
      <c r="E1211" s="9"/>
    </row>
    <row r="1212" spans="1:5" x14ac:dyDescent="0.25">
      <c r="A1212" s="10"/>
      <c r="B1212" s="9"/>
      <c r="C1212" s="9"/>
      <c r="D1212" s="19"/>
      <c r="E1212" s="9"/>
    </row>
    <row r="1213" spans="1:5" x14ac:dyDescent="0.25">
      <c r="A1213" s="10"/>
      <c r="B1213" s="9"/>
      <c r="C1213" s="9"/>
      <c r="D1213" s="19"/>
      <c r="E1213" s="9"/>
    </row>
    <row r="1214" spans="1:5" x14ac:dyDescent="0.25">
      <c r="A1214" s="10"/>
      <c r="B1214" s="9"/>
      <c r="C1214" s="9"/>
      <c r="D1214" s="19"/>
      <c r="E1214" s="9"/>
    </row>
    <row r="1215" spans="1:5" x14ac:dyDescent="0.25">
      <c r="A1215" s="10"/>
      <c r="B1215" s="9"/>
      <c r="C1215" s="9"/>
      <c r="D1215" s="19"/>
      <c r="E1215" s="9"/>
    </row>
    <row r="1216" spans="1:5" x14ac:dyDescent="0.25">
      <c r="A1216" s="10"/>
      <c r="B1216" s="9"/>
      <c r="C1216" s="9"/>
      <c r="D1216" s="19"/>
      <c r="E1216" s="9"/>
    </row>
    <row r="1217" spans="1:5" x14ac:dyDescent="0.25">
      <c r="A1217" s="10"/>
      <c r="B1217" s="9"/>
      <c r="C1217" s="9"/>
      <c r="D1217" s="19"/>
      <c r="E1217" s="9"/>
    </row>
    <row r="1218" spans="1:5" x14ac:dyDescent="0.25">
      <c r="A1218" s="10"/>
      <c r="B1218" s="9"/>
      <c r="C1218" s="9"/>
      <c r="D1218" s="19"/>
      <c r="E1218" s="9"/>
    </row>
    <row r="1219" spans="1:5" x14ac:dyDescent="0.25">
      <c r="A1219" s="10"/>
      <c r="B1219" s="9"/>
      <c r="C1219" s="9"/>
      <c r="D1219" s="19"/>
      <c r="E1219" s="9"/>
    </row>
    <row r="1220" spans="1:5" x14ac:dyDescent="0.25">
      <c r="A1220" s="10"/>
      <c r="B1220" s="9"/>
      <c r="C1220" s="9"/>
      <c r="D1220" s="19"/>
      <c r="E1220" s="9"/>
    </row>
    <row r="1221" spans="1:5" x14ac:dyDescent="0.25">
      <c r="A1221" s="10"/>
      <c r="B1221" s="9"/>
      <c r="C1221" s="9"/>
      <c r="D1221" s="19"/>
      <c r="E1221" s="9"/>
    </row>
    <row r="1222" spans="1:5" x14ac:dyDescent="0.25">
      <c r="A1222" s="10"/>
      <c r="B1222" s="9"/>
      <c r="C1222" s="9"/>
      <c r="D1222" s="19"/>
      <c r="E1222" s="9"/>
    </row>
    <row r="1223" spans="1:5" x14ac:dyDescent="0.25">
      <c r="A1223" s="10"/>
      <c r="B1223" s="9"/>
      <c r="C1223" s="9"/>
      <c r="D1223" s="19"/>
      <c r="E1223" s="9"/>
    </row>
    <row r="1224" spans="1:5" x14ac:dyDescent="0.25">
      <c r="A1224" s="10"/>
      <c r="B1224" s="9"/>
      <c r="C1224" s="9"/>
      <c r="D1224" s="19"/>
      <c r="E1224" s="9"/>
    </row>
    <row r="1225" spans="1:5" x14ac:dyDescent="0.25">
      <c r="A1225" s="10"/>
      <c r="B1225" s="9"/>
      <c r="C1225" s="9"/>
      <c r="D1225" s="19"/>
      <c r="E1225" s="9"/>
    </row>
    <row r="1226" spans="1:5" x14ac:dyDescent="0.25">
      <c r="A1226" s="10"/>
      <c r="B1226" s="9"/>
      <c r="C1226" s="9"/>
      <c r="D1226" s="19"/>
      <c r="E1226" s="9"/>
    </row>
    <row r="1227" spans="1:5" x14ac:dyDescent="0.25">
      <c r="A1227" s="10"/>
      <c r="B1227" s="9"/>
      <c r="C1227" s="9"/>
      <c r="D1227" s="19"/>
      <c r="E1227" s="9"/>
    </row>
    <row r="1228" spans="1:5" x14ac:dyDescent="0.25">
      <c r="A1228" s="10"/>
      <c r="B1228" s="9"/>
      <c r="C1228" s="9"/>
      <c r="D1228" s="19"/>
      <c r="E1228" s="9"/>
    </row>
    <row r="1229" spans="1:5" x14ac:dyDescent="0.25">
      <c r="A1229" s="10"/>
      <c r="B1229" s="9"/>
      <c r="C1229" s="9"/>
      <c r="D1229" s="19"/>
      <c r="E1229" s="9"/>
    </row>
    <row r="1230" spans="1:5" x14ac:dyDescent="0.25">
      <c r="A1230" s="10"/>
      <c r="B1230" s="9"/>
      <c r="C1230" s="9"/>
      <c r="D1230" s="19"/>
      <c r="E1230" s="9"/>
    </row>
    <row r="1231" spans="1:5" x14ac:dyDescent="0.25">
      <c r="A1231" s="10"/>
      <c r="B1231" s="9"/>
      <c r="C1231" s="9"/>
      <c r="D1231" s="19"/>
      <c r="E1231" s="9"/>
    </row>
    <row r="1232" spans="1:5" x14ac:dyDescent="0.25">
      <c r="A1232" s="10"/>
      <c r="B1232" s="9"/>
      <c r="C1232" s="9"/>
      <c r="D1232" s="19"/>
      <c r="E1232" s="9"/>
    </row>
    <row r="1233" spans="1:5" x14ac:dyDescent="0.25">
      <c r="A1233" s="10"/>
      <c r="B1233" s="9"/>
      <c r="C1233" s="9"/>
      <c r="D1233" s="19"/>
      <c r="E1233" s="9"/>
    </row>
    <row r="1234" spans="1:5" x14ac:dyDescent="0.25">
      <c r="A1234" s="10"/>
      <c r="B1234" s="9"/>
      <c r="C1234" s="9"/>
      <c r="D1234" s="19"/>
      <c r="E1234" s="9"/>
    </row>
    <row r="1235" spans="1:5" x14ac:dyDescent="0.25">
      <c r="A1235" s="10"/>
      <c r="B1235" s="9"/>
      <c r="C1235" s="9"/>
      <c r="D1235" s="19"/>
      <c r="E1235" s="9"/>
    </row>
    <row r="1236" spans="1:5" x14ac:dyDescent="0.25">
      <c r="A1236" s="10"/>
      <c r="B1236" s="9"/>
      <c r="C1236" s="9"/>
      <c r="D1236" s="19"/>
      <c r="E1236" s="9"/>
    </row>
    <row r="1237" spans="1:5" x14ac:dyDescent="0.25">
      <c r="A1237" s="10"/>
      <c r="B1237" s="9"/>
      <c r="C1237" s="9"/>
      <c r="D1237" s="19"/>
      <c r="E1237" s="9"/>
    </row>
    <row r="1238" spans="1:5" x14ac:dyDescent="0.25">
      <c r="A1238" s="10"/>
      <c r="B1238" s="9"/>
      <c r="C1238" s="9"/>
      <c r="D1238" s="19"/>
      <c r="E1238" s="9"/>
    </row>
    <row r="1239" spans="1:5" x14ac:dyDescent="0.25">
      <c r="A1239" s="10"/>
      <c r="B1239" s="9"/>
      <c r="C1239" s="9"/>
      <c r="D1239" s="19"/>
      <c r="E1239" s="9"/>
    </row>
    <row r="1240" spans="1:5" x14ac:dyDescent="0.25">
      <c r="A1240" s="10"/>
      <c r="B1240" s="9"/>
      <c r="C1240" s="9"/>
      <c r="D1240" s="19"/>
      <c r="E1240" s="9"/>
    </row>
    <row r="1241" spans="1:5" x14ac:dyDescent="0.25">
      <c r="A1241" s="10"/>
      <c r="B1241" s="9"/>
      <c r="C1241" s="9"/>
      <c r="D1241" s="19"/>
      <c r="E1241" s="9"/>
    </row>
    <row r="1242" spans="1:5" x14ac:dyDescent="0.25">
      <c r="A1242" s="10"/>
      <c r="B1242" s="9"/>
      <c r="C1242" s="9"/>
      <c r="D1242" s="19"/>
      <c r="E1242" s="9"/>
    </row>
    <row r="1243" spans="1:5" x14ac:dyDescent="0.25">
      <c r="A1243" s="10"/>
      <c r="B1243" s="9"/>
      <c r="C1243" s="9"/>
      <c r="D1243" s="19"/>
      <c r="E1243" s="9"/>
    </row>
    <row r="1244" spans="1:5" x14ac:dyDescent="0.25">
      <c r="A1244" s="10"/>
      <c r="B1244" s="9"/>
      <c r="C1244" s="9"/>
      <c r="D1244" s="19"/>
      <c r="E1244" s="9"/>
    </row>
    <row r="1245" spans="1:5" x14ac:dyDescent="0.25">
      <c r="A1245" s="10"/>
      <c r="B1245" s="9"/>
      <c r="C1245" s="9"/>
      <c r="D1245" s="19"/>
      <c r="E1245" s="9"/>
    </row>
    <row r="1246" spans="1:5" x14ac:dyDescent="0.25">
      <c r="A1246" s="10"/>
      <c r="B1246" s="9"/>
      <c r="C1246" s="9"/>
      <c r="D1246" s="19"/>
      <c r="E1246" s="9"/>
    </row>
    <row r="1247" spans="1:5" x14ac:dyDescent="0.25">
      <c r="A1247" s="10"/>
      <c r="B1247" s="9"/>
      <c r="C1247" s="9"/>
      <c r="D1247" s="19"/>
      <c r="E1247" s="9"/>
    </row>
    <row r="1248" spans="1:5" x14ac:dyDescent="0.25">
      <c r="A1248" s="10"/>
      <c r="B1248" s="9"/>
      <c r="C1248" s="9"/>
      <c r="D1248" s="19"/>
      <c r="E1248" s="9"/>
    </row>
    <row r="1249" spans="1:5" x14ac:dyDescent="0.25">
      <c r="A1249" s="10"/>
      <c r="B1249" s="9"/>
      <c r="C1249" s="9"/>
      <c r="D1249" s="19"/>
      <c r="E1249" s="9"/>
    </row>
    <row r="1250" spans="1:5" x14ac:dyDescent="0.25">
      <c r="A1250" s="10"/>
      <c r="B1250" s="9"/>
      <c r="C1250" s="9"/>
      <c r="D1250" s="19"/>
      <c r="E1250" s="9"/>
    </row>
    <row r="1251" spans="1:5" x14ac:dyDescent="0.25">
      <c r="A1251" s="10"/>
      <c r="B1251" s="9"/>
      <c r="C1251" s="9"/>
      <c r="D1251" s="19"/>
      <c r="E1251" s="9"/>
    </row>
    <row r="1252" spans="1:5" x14ac:dyDescent="0.25">
      <c r="A1252" s="10"/>
      <c r="B1252" s="9"/>
      <c r="C1252" s="9"/>
      <c r="D1252" s="19"/>
      <c r="E1252" s="9"/>
    </row>
    <row r="1253" spans="1:5" x14ac:dyDescent="0.25">
      <c r="A1253" s="10"/>
      <c r="B1253" s="9"/>
      <c r="C1253" s="9"/>
      <c r="D1253" s="19"/>
      <c r="E1253" s="9"/>
    </row>
    <row r="1254" spans="1:5" x14ac:dyDescent="0.25">
      <c r="A1254" s="10"/>
      <c r="B1254" s="9"/>
      <c r="C1254" s="9"/>
      <c r="D1254" s="19"/>
      <c r="E1254" s="9"/>
    </row>
    <row r="1255" spans="1:5" x14ac:dyDescent="0.25">
      <c r="A1255" s="10"/>
      <c r="B1255" s="9"/>
      <c r="C1255" s="9"/>
      <c r="D1255" s="19"/>
      <c r="E1255" s="9"/>
    </row>
    <row r="1256" spans="1:5" x14ac:dyDescent="0.25">
      <c r="A1256" s="10"/>
      <c r="B1256" s="9"/>
      <c r="C1256" s="9"/>
      <c r="D1256" s="19"/>
      <c r="E1256" s="9"/>
    </row>
    <row r="1257" spans="1:5" x14ac:dyDescent="0.25">
      <c r="A1257" s="10"/>
      <c r="B1257" s="9"/>
      <c r="C1257" s="9"/>
      <c r="D1257" s="19"/>
      <c r="E1257" s="9"/>
    </row>
    <row r="1258" spans="1:5" x14ac:dyDescent="0.25">
      <c r="A1258" s="10"/>
      <c r="B1258" s="9"/>
      <c r="C1258" s="9"/>
      <c r="D1258" s="19"/>
      <c r="E1258" s="9"/>
    </row>
    <row r="1259" spans="1:5" x14ac:dyDescent="0.25">
      <c r="A1259" s="10"/>
      <c r="B1259" s="9"/>
      <c r="C1259" s="9"/>
      <c r="D1259" s="19"/>
      <c r="E1259" s="9"/>
    </row>
    <row r="1260" spans="1:5" x14ac:dyDescent="0.25">
      <c r="A1260" s="10"/>
      <c r="B1260" s="9"/>
      <c r="C1260" s="9"/>
      <c r="D1260" s="19"/>
      <c r="E1260" s="9"/>
    </row>
    <row r="1261" spans="1:5" x14ac:dyDescent="0.25">
      <c r="A1261" s="10"/>
      <c r="B1261" s="9"/>
      <c r="C1261" s="9"/>
      <c r="D1261" s="19"/>
      <c r="E1261" s="9"/>
    </row>
    <row r="1262" spans="1:5" x14ac:dyDescent="0.25">
      <c r="A1262" s="10"/>
      <c r="B1262" s="9"/>
      <c r="C1262" s="9"/>
      <c r="D1262" s="19"/>
      <c r="E1262" s="9"/>
    </row>
    <row r="1263" spans="1:5" x14ac:dyDescent="0.25">
      <c r="A1263" s="10"/>
      <c r="B1263" s="9"/>
      <c r="C1263" s="9"/>
      <c r="D1263" s="19"/>
      <c r="E1263" s="9"/>
    </row>
    <row r="1264" spans="1:5" x14ac:dyDescent="0.25">
      <c r="A1264" s="10"/>
      <c r="B1264" s="9"/>
      <c r="C1264" s="9"/>
      <c r="D1264" s="19"/>
      <c r="E1264" s="9"/>
    </row>
    <row r="1265" spans="1:5" x14ac:dyDescent="0.25">
      <c r="A1265" s="10"/>
      <c r="B1265" s="9"/>
      <c r="C1265" s="9"/>
      <c r="D1265" s="19"/>
      <c r="E1265" s="9"/>
    </row>
    <row r="1266" spans="1:5" x14ac:dyDescent="0.25">
      <c r="A1266" s="10"/>
      <c r="B1266" s="9"/>
      <c r="C1266" s="9"/>
      <c r="D1266" s="19"/>
      <c r="E1266" s="9"/>
    </row>
    <row r="1267" spans="1:5" x14ac:dyDescent="0.25">
      <c r="A1267" s="10"/>
      <c r="B1267" s="9"/>
      <c r="C1267" s="9"/>
      <c r="D1267" s="19"/>
      <c r="E1267" s="9"/>
    </row>
    <row r="1268" spans="1:5" x14ac:dyDescent="0.25">
      <c r="A1268" s="10"/>
      <c r="B1268" s="9"/>
      <c r="C1268" s="9"/>
      <c r="D1268" s="19"/>
      <c r="E1268" s="9"/>
    </row>
    <row r="1269" spans="1:5" x14ac:dyDescent="0.25">
      <c r="A1269" s="10"/>
      <c r="B1269" s="9"/>
      <c r="C1269" s="9"/>
      <c r="D1269" s="19"/>
      <c r="E1269" s="9"/>
    </row>
    <row r="1270" spans="1:5" x14ac:dyDescent="0.25">
      <c r="A1270" s="10"/>
      <c r="B1270" s="9"/>
      <c r="C1270" s="9"/>
      <c r="D1270" s="19"/>
      <c r="E1270" s="9"/>
    </row>
    <row r="1271" spans="1:5" x14ac:dyDescent="0.25">
      <c r="A1271" s="10"/>
      <c r="B1271" s="9"/>
      <c r="C1271" s="9"/>
      <c r="D1271" s="19"/>
      <c r="E1271" s="9"/>
    </row>
    <row r="1272" spans="1:5" x14ac:dyDescent="0.25">
      <c r="A1272" s="10"/>
      <c r="B1272" s="9"/>
      <c r="C1272" s="9"/>
      <c r="D1272" s="19"/>
      <c r="E1272" s="9"/>
    </row>
    <row r="1273" spans="1:5" x14ac:dyDescent="0.25">
      <c r="A1273" s="10"/>
      <c r="B1273" s="9"/>
      <c r="C1273" s="9"/>
      <c r="D1273" s="19"/>
      <c r="E1273" s="9"/>
    </row>
    <row r="1274" spans="1:5" x14ac:dyDescent="0.25">
      <c r="A1274" s="10"/>
      <c r="B1274" s="9"/>
      <c r="C1274" s="9"/>
      <c r="D1274" s="19"/>
      <c r="E1274" s="9"/>
    </row>
    <row r="1275" spans="1:5" x14ac:dyDescent="0.25">
      <c r="A1275" s="10"/>
      <c r="B1275" s="9"/>
      <c r="C1275" s="9"/>
      <c r="D1275" s="19"/>
      <c r="E1275" s="9"/>
    </row>
    <row r="1276" spans="1:5" x14ac:dyDescent="0.25">
      <c r="A1276" s="10"/>
      <c r="B1276" s="9"/>
      <c r="C1276" s="9"/>
      <c r="D1276" s="19"/>
      <c r="E1276" s="9"/>
    </row>
    <row r="1277" spans="1:5" x14ac:dyDescent="0.25">
      <c r="A1277" s="10"/>
      <c r="B1277" s="9"/>
      <c r="C1277" s="9"/>
      <c r="D1277" s="19"/>
      <c r="E1277" s="9"/>
    </row>
    <row r="1278" spans="1:5" x14ac:dyDescent="0.25">
      <c r="A1278" s="10"/>
      <c r="B1278" s="9"/>
      <c r="C1278" s="9"/>
      <c r="D1278" s="19"/>
      <c r="E1278" s="9"/>
    </row>
    <row r="1279" spans="1:5" x14ac:dyDescent="0.25">
      <c r="A1279" s="10"/>
      <c r="B1279" s="9"/>
      <c r="C1279" s="9"/>
      <c r="D1279" s="19"/>
      <c r="E1279" s="9"/>
    </row>
    <row r="1280" spans="1:5" x14ac:dyDescent="0.25">
      <c r="A1280" s="10"/>
      <c r="B1280" s="9"/>
      <c r="C1280" s="9"/>
      <c r="D1280" s="19"/>
      <c r="E1280" s="9"/>
    </row>
    <row r="1281" spans="1:5" x14ac:dyDescent="0.25">
      <c r="A1281" s="10"/>
      <c r="B1281" s="9"/>
      <c r="C1281" s="9"/>
      <c r="D1281" s="19"/>
      <c r="E1281" s="9"/>
    </row>
    <row r="1282" spans="1:5" x14ac:dyDescent="0.25">
      <c r="A1282" s="10"/>
      <c r="B1282" s="9"/>
      <c r="C1282" s="9"/>
      <c r="D1282" s="19"/>
      <c r="E1282" s="9"/>
    </row>
    <row r="1283" spans="1:5" x14ac:dyDescent="0.25">
      <c r="A1283" s="10"/>
      <c r="B1283" s="9"/>
      <c r="C1283" s="9"/>
      <c r="D1283" s="19"/>
      <c r="E1283" s="9"/>
    </row>
    <row r="1284" spans="1:5" x14ac:dyDescent="0.25">
      <c r="A1284" s="10"/>
      <c r="B1284" s="9"/>
      <c r="C1284" s="9"/>
      <c r="D1284" s="19"/>
      <c r="E1284" s="9"/>
    </row>
    <row r="1285" spans="1:5" x14ac:dyDescent="0.25">
      <c r="A1285" s="10"/>
      <c r="B1285" s="9"/>
      <c r="C1285" s="9"/>
      <c r="D1285" s="19"/>
      <c r="E1285" s="9"/>
    </row>
    <row r="1286" spans="1:5" x14ac:dyDescent="0.25">
      <c r="A1286" s="10"/>
      <c r="B1286" s="9"/>
      <c r="C1286" s="9"/>
      <c r="D1286" s="19"/>
      <c r="E1286" s="9"/>
    </row>
    <row r="1287" spans="1:5" x14ac:dyDescent="0.25">
      <c r="A1287" s="10"/>
      <c r="B1287" s="9"/>
      <c r="C1287" s="9"/>
      <c r="D1287" s="19"/>
      <c r="E1287" s="9"/>
    </row>
    <row r="1288" spans="1:5" x14ac:dyDescent="0.25">
      <c r="A1288" s="10"/>
      <c r="B1288" s="9"/>
      <c r="C1288" s="9"/>
      <c r="D1288" s="19"/>
      <c r="E1288" s="9"/>
    </row>
    <row r="1289" spans="1:5" x14ac:dyDescent="0.25">
      <c r="A1289" s="10"/>
      <c r="B1289" s="9"/>
      <c r="C1289" s="9"/>
      <c r="D1289" s="19"/>
      <c r="E1289" s="9"/>
    </row>
    <row r="1290" spans="1:5" x14ac:dyDescent="0.25">
      <c r="A1290" s="10"/>
      <c r="B1290" s="9"/>
      <c r="C1290" s="9"/>
      <c r="D1290" s="19"/>
      <c r="E1290" s="9"/>
    </row>
    <row r="1291" spans="1:5" x14ac:dyDescent="0.25">
      <c r="A1291" s="10"/>
      <c r="B1291" s="9"/>
      <c r="C1291" s="9"/>
      <c r="D1291" s="19"/>
      <c r="E1291" s="9"/>
    </row>
    <row r="1292" spans="1:5" x14ac:dyDescent="0.25">
      <c r="A1292" s="10"/>
      <c r="B1292" s="9"/>
      <c r="C1292" s="9"/>
      <c r="D1292" s="19"/>
      <c r="E1292" s="9"/>
    </row>
    <row r="1293" spans="1:5" x14ac:dyDescent="0.25">
      <c r="A1293" s="10"/>
      <c r="B1293" s="9"/>
      <c r="C1293" s="9"/>
      <c r="D1293" s="19"/>
      <c r="E1293" s="9"/>
    </row>
    <row r="1294" spans="1:5" x14ac:dyDescent="0.25">
      <c r="A1294" s="10"/>
      <c r="B1294" s="9"/>
      <c r="C1294" s="9"/>
      <c r="D1294" s="19"/>
      <c r="E1294" s="9"/>
    </row>
    <row r="1295" spans="1:5" x14ac:dyDescent="0.25">
      <c r="A1295" s="10"/>
      <c r="B1295" s="9"/>
      <c r="C1295" s="9"/>
      <c r="D1295" s="19"/>
      <c r="E1295" s="9"/>
    </row>
    <row r="1296" spans="1:5" x14ac:dyDescent="0.25">
      <c r="A1296" s="10"/>
      <c r="B1296" s="9"/>
      <c r="C1296" s="9"/>
      <c r="D1296" s="19"/>
      <c r="E1296" s="9"/>
    </row>
    <row r="1297" spans="1:5" x14ac:dyDescent="0.25">
      <c r="A1297" s="10"/>
      <c r="B1297" s="9"/>
      <c r="C1297" s="9"/>
      <c r="D1297" s="19"/>
      <c r="E1297" s="9"/>
    </row>
    <row r="1298" spans="1:5" x14ac:dyDescent="0.25">
      <c r="A1298" s="10"/>
      <c r="B1298" s="9"/>
      <c r="C1298" s="9"/>
      <c r="D1298" s="19"/>
      <c r="E1298" s="9"/>
    </row>
    <row r="1299" spans="1:5" x14ac:dyDescent="0.25">
      <c r="A1299" s="10"/>
      <c r="B1299" s="9"/>
      <c r="C1299" s="9"/>
      <c r="D1299" s="19"/>
      <c r="E1299" s="9"/>
    </row>
    <row r="1300" spans="1:5" x14ac:dyDescent="0.25">
      <c r="A1300" s="10"/>
      <c r="B1300" s="9"/>
      <c r="C1300" s="9"/>
      <c r="D1300" s="19"/>
      <c r="E1300" s="9"/>
    </row>
    <row r="1301" spans="1:5" x14ac:dyDescent="0.25">
      <c r="A1301" s="10"/>
      <c r="B1301" s="9"/>
      <c r="C1301" s="9"/>
      <c r="D1301" s="19"/>
      <c r="E1301" s="9"/>
    </row>
    <row r="1302" spans="1:5" x14ac:dyDescent="0.25">
      <c r="A1302" s="10"/>
      <c r="B1302" s="9"/>
      <c r="C1302" s="9"/>
      <c r="D1302" s="19"/>
      <c r="E1302" s="9"/>
    </row>
    <row r="1303" spans="1:5" x14ac:dyDescent="0.25">
      <c r="A1303" s="10"/>
      <c r="B1303" s="9"/>
      <c r="C1303" s="9"/>
      <c r="D1303" s="19"/>
      <c r="E1303" s="9"/>
    </row>
    <row r="1304" spans="1:5" x14ac:dyDescent="0.25">
      <c r="A1304" s="10"/>
      <c r="B1304" s="9"/>
      <c r="C1304" s="9"/>
      <c r="D1304" s="19"/>
      <c r="E1304" s="9"/>
    </row>
    <row r="1305" spans="1:5" x14ac:dyDescent="0.25">
      <c r="A1305" s="10"/>
      <c r="B1305" s="9"/>
      <c r="C1305" s="9"/>
      <c r="D1305" s="19"/>
      <c r="E1305" s="9"/>
    </row>
    <row r="1306" spans="1:5" x14ac:dyDescent="0.25">
      <c r="A1306" s="10"/>
      <c r="B1306" s="9"/>
      <c r="C1306" s="9"/>
      <c r="D1306" s="19"/>
      <c r="E1306" s="9"/>
    </row>
    <row r="1307" spans="1:5" x14ac:dyDescent="0.25">
      <c r="A1307" s="10"/>
      <c r="B1307" s="9"/>
      <c r="C1307" s="9"/>
      <c r="D1307" s="19"/>
      <c r="E1307" s="9"/>
    </row>
    <row r="1308" spans="1:5" x14ac:dyDescent="0.25">
      <c r="A1308" s="10"/>
      <c r="B1308" s="9"/>
      <c r="C1308" s="9"/>
      <c r="D1308" s="19"/>
      <c r="E1308" s="9"/>
    </row>
    <row r="1309" spans="1:5" x14ac:dyDescent="0.25">
      <c r="A1309" s="10"/>
      <c r="B1309" s="9"/>
      <c r="C1309" s="9"/>
      <c r="D1309" s="19"/>
      <c r="E1309" s="9"/>
    </row>
    <row r="1310" spans="1:5" x14ac:dyDescent="0.25">
      <c r="A1310" s="10"/>
      <c r="B1310" s="9"/>
      <c r="C1310" s="9"/>
      <c r="D1310" s="19"/>
      <c r="E1310" s="9"/>
    </row>
    <row r="1311" spans="1:5" x14ac:dyDescent="0.25">
      <c r="A1311" s="10"/>
      <c r="B1311" s="9"/>
      <c r="C1311" s="9"/>
      <c r="D1311" s="19"/>
      <c r="E1311" s="9"/>
    </row>
    <row r="1312" spans="1:5" x14ac:dyDescent="0.25">
      <c r="A1312" s="10"/>
      <c r="B1312" s="9"/>
      <c r="C1312" s="9"/>
      <c r="D1312" s="19"/>
      <c r="E1312" s="9"/>
    </row>
    <row r="1313" spans="1:5" x14ac:dyDescent="0.25">
      <c r="A1313" s="10"/>
      <c r="B1313" s="9"/>
      <c r="C1313" s="9"/>
      <c r="D1313" s="19"/>
      <c r="E1313" s="9"/>
    </row>
    <row r="1314" spans="1:5" x14ac:dyDescent="0.25">
      <c r="A1314" s="10"/>
      <c r="B1314" s="9"/>
      <c r="C1314" s="9"/>
      <c r="D1314" s="19"/>
      <c r="E1314" s="9"/>
    </row>
    <row r="1315" spans="1:5" x14ac:dyDescent="0.25">
      <c r="A1315" s="10"/>
      <c r="B1315" s="9"/>
      <c r="C1315" s="9"/>
      <c r="D1315" s="19"/>
      <c r="E1315" s="9"/>
    </row>
    <row r="1316" spans="1:5" x14ac:dyDescent="0.25">
      <c r="A1316" s="10"/>
      <c r="B1316" s="9"/>
      <c r="C1316" s="9"/>
      <c r="D1316" s="19"/>
      <c r="E1316" s="9"/>
    </row>
    <row r="1317" spans="1:5" x14ac:dyDescent="0.25">
      <c r="A1317" s="10"/>
      <c r="B1317" s="9"/>
      <c r="C1317" s="9"/>
      <c r="D1317" s="19"/>
      <c r="E1317" s="9"/>
    </row>
    <row r="1318" spans="1:5" x14ac:dyDescent="0.25">
      <c r="A1318" s="10"/>
      <c r="B1318" s="9"/>
      <c r="C1318" s="9"/>
      <c r="D1318" s="19"/>
      <c r="E1318" s="9"/>
    </row>
    <row r="1319" spans="1:5" x14ac:dyDescent="0.25">
      <c r="A1319" s="10"/>
      <c r="B1319" s="9"/>
      <c r="C1319" s="9"/>
      <c r="D1319" s="19"/>
      <c r="E1319" s="9"/>
    </row>
    <row r="1320" spans="1:5" x14ac:dyDescent="0.25">
      <c r="A1320" s="10"/>
      <c r="B1320" s="9"/>
      <c r="C1320" s="9"/>
      <c r="D1320" s="19"/>
      <c r="E1320" s="9"/>
    </row>
    <row r="1321" spans="1:5" x14ac:dyDescent="0.25">
      <c r="A1321" s="10"/>
      <c r="B1321" s="9"/>
      <c r="C1321" s="9"/>
      <c r="D1321" s="19"/>
      <c r="E1321" s="9"/>
    </row>
    <row r="1322" spans="1:5" x14ac:dyDescent="0.25">
      <c r="A1322" s="10"/>
      <c r="B1322" s="9"/>
      <c r="C1322" s="9"/>
      <c r="D1322" s="19"/>
      <c r="E1322" s="9"/>
    </row>
    <row r="1323" spans="1:5" x14ac:dyDescent="0.25">
      <c r="A1323" s="10"/>
      <c r="B1323" s="9"/>
      <c r="C1323" s="9"/>
      <c r="D1323" s="19"/>
      <c r="E1323" s="9"/>
    </row>
    <row r="1324" spans="1:5" x14ac:dyDescent="0.25">
      <c r="A1324" s="10"/>
      <c r="B1324" s="9"/>
      <c r="C1324" s="9"/>
      <c r="D1324" s="19"/>
      <c r="E1324" s="9"/>
    </row>
    <row r="1325" spans="1:5" x14ac:dyDescent="0.25">
      <c r="A1325" s="10"/>
      <c r="B1325" s="9"/>
      <c r="C1325" s="9"/>
      <c r="D1325" s="19"/>
      <c r="E1325" s="9"/>
    </row>
    <row r="1326" spans="1:5" x14ac:dyDescent="0.25">
      <c r="A1326" s="10"/>
      <c r="B1326" s="9"/>
      <c r="C1326" s="9"/>
      <c r="D1326" s="19"/>
      <c r="E1326" s="9"/>
    </row>
    <row r="1327" spans="1:5" x14ac:dyDescent="0.25">
      <c r="A1327" s="10"/>
      <c r="B1327" s="9"/>
      <c r="C1327" s="9"/>
      <c r="D1327" s="19"/>
      <c r="E1327" s="9"/>
    </row>
    <row r="1328" spans="1:5" x14ac:dyDescent="0.25">
      <c r="A1328" s="10"/>
      <c r="B1328" s="9"/>
      <c r="C1328" s="9"/>
      <c r="D1328" s="19"/>
      <c r="E1328" s="9"/>
    </row>
    <row r="1329" spans="1:5" x14ac:dyDescent="0.25">
      <c r="A1329" s="10"/>
      <c r="B1329" s="9"/>
      <c r="C1329" s="9"/>
      <c r="D1329" s="19"/>
      <c r="E1329" s="9"/>
    </row>
    <row r="1330" spans="1:5" x14ac:dyDescent="0.25">
      <c r="A1330" s="10"/>
      <c r="B1330" s="9"/>
      <c r="C1330" s="9"/>
      <c r="D1330" s="19"/>
      <c r="E1330" s="9"/>
    </row>
    <row r="1331" spans="1:5" x14ac:dyDescent="0.25">
      <c r="A1331" s="10"/>
      <c r="B1331" s="9"/>
      <c r="C1331" s="9"/>
      <c r="D1331" s="19"/>
      <c r="E1331" s="9"/>
    </row>
    <row r="1332" spans="1:5" x14ac:dyDescent="0.25">
      <c r="A1332" s="10"/>
      <c r="B1332" s="9"/>
      <c r="C1332" s="9"/>
      <c r="D1332" s="19"/>
      <c r="E1332" s="9"/>
    </row>
    <row r="1333" spans="1:5" x14ac:dyDescent="0.25">
      <c r="A1333" s="10"/>
      <c r="B1333" s="9"/>
      <c r="C1333" s="9"/>
      <c r="D1333" s="19"/>
      <c r="E1333" s="9"/>
    </row>
    <row r="1334" spans="1:5" x14ac:dyDescent="0.25">
      <c r="A1334" s="10"/>
      <c r="B1334" s="9"/>
      <c r="C1334" s="9"/>
      <c r="D1334" s="19"/>
      <c r="E1334" s="9"/>
    </row>
    <row r="1335" spans="1:5" x14ac:dyDescent="0.25">
      <c r="A1335" s="10"/>
      <c r="B1335" s="9"/>
      <c r="C1335" s="9"/>
      <c r="D1335" s="19"/>
      <c r="E1335" s="9"/>
    </row>
    <row r="1336" spans="1:5" x14ac:dyDescent="0.25">
      <c r="A1336" s="10"/>
      <c r="B1336" s="9"/>
      <c r="C1336" s="9"/>
      <c r="D1336" s="19"/>
      <c r="E1336" s="9"/>
    </row>
    <row r="1337" spans="1:5" x14ac:dyDescent="0.25">
      <c r="A1337" s="10"/>
      <c r="B1337" s="9"/>
      <c r="C1337" s="9"/>
      <c r="D1337" s="19"/>
      <c r="E1337" s="9"/>
    </row>
    <row r="1338" spans="1:5" x14ac:dyDescent="0.25">
      <c r="A1338" s="10"/>
      <c r="B1338" s="9"/>
      <c r="C1338" s="9"/>
      <c r="D1338" s="19"/>
      <c r="E1338" s="9"/>
    </row>
    <row r="1339" spans="1:5" x14ac:dyDescent="0.25">
      <c r="A1339" s="10"/>
      <c r="B1339" s="9"/>
      <c r="C1339" s="9"/>
      <c r="D1339" s="19"/>
      <c r="E1339" s="9"/>
    </row>
    <row r="1340" spans="1:5" x14ac:dyDescent="0.25">
      <c r="A1340" s="10"/>
      <c r="B1340" s="9"/>
      <c r="C1340" s="9"/>
      <c r="D1340" s="19"/>
      <c r="E1340" s="9"/>
    </row>
    <row r="1341" spans="1:5" x14ac:dyDescent="0.25">
      <c r="A1341" s="10"/>
      <c r="B1341" s="9"/>
      <c r="C1341" s="9"/>
      <c r="D1341" s="19"/>
      <c r="E1341" s="9"/>
    </row>
    <row r="1342" spans="1:5" x14ac:dyDescent="0.25">
      <c r="A1342" s="10"/>
      <c r="B1342" s="9"/>
      <c r="C1342" s="9"/>
      <c r="D1342" s="19"/>
      <c r="E1342" s="9"/>
    </row>
    <row r="1343" spans="1:5" x14ac:dyDescent="0.25">
      <c r="A1343" s="10"/>
      <c r="B1343" s="9"/>
      <c r="C1343" s="9"/>
      <c r="D1343" s="19"/>
      <c r="E1343" s="9"/>
    </row>
    <row r="1344" spans="1:5" x14ac:dyDescent="0.25">
      <c r="A1344" s="10"/>
      <c r="B1344" s="9"/>
      <c r="C1344" s="9"/>
      <c r="D1344" s="19"/>
      <c r="E1344" s="9"/>
    </row>
    <row r="1345" spans="1:5" x14ac:dyDescent="0.25">
      <c r="A1345" s="10"/>
      <c r="B1345" s="9"/>
      <c r="C1345" s="9"/>
      <c r="D1345" s="19"/>
      <c r="E1345" s="9"/>
    </row>
    <row r="1346" spans="1:5" x14ac:dyDescent="0.25">
      <c r="A1346" s="10"/>
      <c r="B1346" s="9"/>
      <c r="C1346" s="9"/>
      <c r="D1346" s="19"/>
      <c r="E1346" s="9"/>
    </row>
    <row r="1347" spans="1:5" x14ac:dyDescent="0.25">
      <c r="A1347" s="10"/>
      <c r="B1347" s="9"/>
      <c r="C1347" s="9"/>
      <c r="D1347" s="19"/>
      <c r="E1347" s="9"/>
    </row>
    <row r="1348" spans="1:5" x14ac:dyDescent="0.25">
      <c r="A1348" s="10"/>
      <c r="B1348" s="9"/>
      <c r="C1348" s="9"/>
      <c r="D1348" s="19"/>
      <c r="E1348" s="9"/>
    </row>
    <row r="1349" spans="1:5" x14ac:dyDescent="0.25">
      <c r="A1349" s="10"/>
      <c r="B1349" s="9"/>
      <c r="C1349" s="9"/>
      <c r="D1349" s="19"/>
      <c r="E1349" s="9"/>
    </row>
    <row r="1350" spans="1:5" x14ac:dyDescent="0.25">
      <c r="A1350" s="10"/>
      <c r="B1350" s="9"/>
      <c r="C1350" s="9"/>
      <c r="D1350" s="19"/>
      <c r="E1350" s="9"/>
    </row>
    <row r="1351" spans="1:5" x14ac:dyDescent="0.25">
      <c r="A1351" s="10"/>
      <c r="B1351" s="9"/>
      <c r="C1351" s="9"/>
      <c r="D1351" s="19"/>
      <c r="E1351" s="9"/>
    </row>
    <row r="1352" spans="1:5" x14ac:dyDescent="0.25">
      <c r="A1352" s="10"/>
      <c r="B1352" s="9"/>
      <c r="C1352" s="9"/>
      <c r="D1352" s="19"/>
      <c r="E1352" s="9"/>
    </row>
    <row r="1353" spans="1:5" x14ac:dyDescent="0.25">
      <c r="A1353" s="10"/>
      <c r="B1353" s="9"/>
      <c r="C1353" s="9"/>
      <c r="D1353" s="19"/>
      <c r="E1353" s="9"/>
    </row>
    <row r="1354" spans="1:5" x14ac:dyDescent="0.25">
      <c r="A1354" s="10"/>
      <c r="B1354" s="9"/>
      <c r="C1354" s="9"/>
      <c r="D1354" s="19"/>
      <c r="E1354" s="9"/>
    </row>
    <row r="1355" spans="1:5" x14ac:dyDescent="0.25">
      <c r="A1355" s="10"/>
      <c r="B1355" s="9"/>
      <c r="C1355" s="9"/>
      <c r="D1355" s="19"/>
      <c r="E1355" s="9"/>
    </row>
    <row r="1356" spans="1:5" x14ac:dyDescent="0.25">
      <c r="A1356" s="10"/>
      <c r="B1356" s="9"/>
      <c r="C1356" s="9"/>
      <c r="D1356" s="19"/>
      <c r="E1356" s="9"/>
    </row>
    <row r="1357" spans="1:5" x14ac:dyDescent="0.25">
      <c r="A1357" s="10"/>
      <c r="B1357" s="9"/>
      <c r="C1357" s="9"/>
      <c r="D1357" s="19"/>
      <c r="E1357" s="9"/>
    </row>
    <row r="1358" spans="1:5" x14ac:dyDescent="0.25">
      <c r="A1358" s="10"/>
      <c r="B1358" s="9"/>
      <c r="C1358" s="9"/>
      <c r="D1358" s="19"/>
      <c r="E1358" s="9"/>
    </row>
    <row r="1359" spans="1:5" x14ac:dyDescent="0.25">
      <c r="A1359" s="10"/>
      <c r="B1359" s="9"/>
      <c r="C1359" s="9"/>
      <c r="D1359" s="19"/>
      <c r="E1359" s="9"/>
    </row>
    <row r="1360" spans="1:5" x14ac:dyDescent="0.25">
      <c r="A1360" s="10"/>
      <c r="B1360" s="9"/>
      <c r="C1360" s="9"/>
      <c r="D1360" s="19"/>
      <c r="E1360" s="9"/>
    </row>
    <row r="1361" spans="1:5" x14ac:dyDescent="0.25">
      <c r="A1361" s="10"/>
      <c r="B1361" s="9"/>
      <c r="C1361" s="9"/>
      <c r="D1361" s="19"/>
      <c r="E1361" s="9"/>
    </row>
    <row r="1362" spans="1:5" x14ac:dyDescent="0.25">
      <c r="A1362" s="10"/>
      <c r="B1362" s="9"/>
      <c r="C1362" s="9"/>
      <c r="D1362" s="19"/>
      <c r="E1362" s="9"/>
    </row>
    <row r="1363" spans="1:5" x14ac:dyDescent="0.25">
      <c r="A1363" s="10"/>
      <c r="B1363" s="9"/>
      <c r="C1363" s="9"/>
      <c r="D1363" s="19"/>
      <c r="E1363" s="9"/>
    </row>
    <row r="1364" spans="1:5" x14ac:dyDescent="0.25">
      <c r="A1364" s="10"/>
      <c r="B1364" s="9"/>
      <c r="C1364" s="9"/>
      <c r="D1364" s="19"/>
      <c r="E1364" s="9"/>
    </row>
    <row r="1365" spans="1:5" x14ac:dyDescent="0.25">
      <c r="A1365" s="10"/>
      <c r="B1365" s="9"/>
      <c r="C1365" s="9"/>
      <c r="D1365" s="19"/>
      <c r="E1365" s="9"/>
    </row>
    <row r="1366" spans="1:5" x14ac:dyDescent="0.25">
      <c r="A1366" s="10"/>
      <c r="B1366" s="9"/>
      <c r="C1366" s="9"/>
      <c r="D1366" s="19"/>
      <c r="E1366" s="9"/>
    </row>
    <row r="1367" spans="1:5" x14ac:dyDescent="0.25">
      <c r="A1367" s="10"/>
      <c r="B1367" s="9"/>
      <c r="C1367" s="9"/>
      <c r="D1367" s="19"/>
      <c r="E1367" s="9"/>
    </row>
    <row r="1368" spans="1:5" x14ac:dyDescent="0.25">
      <c r="A1368" s="10"/>
      <c r="B1368" s="9"/>
      <c r="C1368" s="9"/>
      <c r="D1368" s="19"/>
      <c r="E1368" s="9"/>
    </row>
    <row r="1369" spans="1:5" x14ac:dyDescent="0.25">
      <c r="A1369" s="10"/>
      <c r="B1369" s="9"/>
      <c r="C1369" s="9"/>
      <c r="D1369" s="19"/>
      <c r="E1369" s="9"/>
    </row>
    <row r="1370" spans="1:5" x14ac:dyDescent="0.25">
      <c r="A1370" s="10"/>
      <c r="B1370" s="9"/>
      <c r="C1370" s="9"/>
      <c r="D1370" s="19"/>
      <c r="E1370" s="9"/>
    </row>
    <row r="1371" spans="1:5" x14ac:dyDescent="0.25">
      <c r="A1371" s="10"/>
      <c r="B1371" s="9"/>
      <c r="C1371" s="9"/>
      <c r="D1371" s="19"/>
      <c r="E1371" s="9"/>
    </row>
    <row r="1372" spans="1:5" x14ac:dyDescent="0.25">
      <c r="A1372" s="10"/>
      <c r="B1372" s="9"/>
      <c r="C1372" s="9"/>
      <c r="D1372" s="19"/>
      <c r="E1372" s="9"/>
    </row>
    <row r="1373" spans="1:5" x14ac:dyDescent="0.25">
      <c r="A1373" s="10"/>
      <c r="B1373" s="9"/>
      <c r="C1373" s="9"/>
      <c r="D1373" s="19"/>
      <c r="E1373" s="9"/>
    </row>
    <row r="1374" spans="1:5" x14ac:dyDescent="0.25">
      <c r="A1374" s="10"/>
      <c r="B1374" s="9"/>
      <c r="C1374" s="9"/>
      <c r="D1374" s="19"/>
      <c r="E1374" s="9"/>
    </row>
    <row r="1375" spans="1:5" x14ac:dyDescent="0.25">
      <c r="A1375" s="10"/>
      <c r="B1375" s="9"/>
      <c r="C1375" s="9"/>
      <c r="D1375" s="19"/>
      <c r="E1375" s="9"/>
    </row>
    <row r="1376" spans="1:5" x14ac:dyDescent="0.25">
      <c r="A1376" s="10"/>
      <c r="B1376" s="9"/>
      <c r="C1376" s="9"/>
      <c r="D1376" s="19"/>
      <c r="E1376" s="9"/>
    </row>
    <row r="1377" spans="1:5" x14ac:dyDescent="0.25">
      <c r="A1377" s="10"/>
      <c r="B1377" s="9"/>
      <c r="C1377" s="9"/>
      <c r="D1377" s="19"/>
      <c r="E1377" s="9"/>
    </row>
    <row r="1378" spans="1:5" x14ac:dyDescent="0.25">
      <c r="A1378" s="10"/>
      <c r="B1378" s="9"/>
      <c r="C1378" s="9"/>
      <c r="D1378" s="19"/>
      <c r="E1378" s="9"/>
    </row>
    <row r="1379" spans="1:5" x14ac:dyDescent="0.25">
      <c r="A1379" s="10"/>
      <c r="B1379" s="9"/>
      <c r="C1379" s="9"/>
      <c r="D1379" s="19"/>
      <c r="E1379" s="9"/>
    </row>
    <row r="1380" spans="1:5" x14ac:dyDescent="0.25">
      <c r="A1380" s="10"/>
      <c r="B1380" s="9"/>
      <c r="C1380" s="9"/>
      <c r="D1380" s="19"/>
      <c r="E1380" s="9"/>
    </row>
    <row r="1381" spans="1:5" x14ac:dyDescent="0.25">
      <c r="A1381" s="10"/>
      <c r="B1381" s="9"/>
      <c r="C1381" s="9"/>
      <c r="D1381" s="19"/>
      <c r="E1381" s="9"/>
    </row>
    <row r="1382" spans="1:5" x14ac:dyDescent="0.25">
      <c r="A1382" s="10"/>
      <c r="B1382" s="9"/>
      <c r="C1382" s="9"/>
      <c r="D1382" s="19"/>
      <c r="E1382" s="9"/>
    </row>
    <row r="1383" spans="1:5" x14ac:dyDescent="0.25">
      <c r="A1383" s="10"/>
      <c r="B1383" s="9"/>
      <c r="C1383" s="9"/>
      <c r="D1383" s="19"/>
      <c r="E1383" s="9"/>
    </row>
    <row r="1384" spans="1:5" x14ac:dyDescent="0.25">
      <c r="A1384" s="10"/>
      <c r="B1384" s="9"/>
      <c r="C1384" s="9"/>
      <c r="D1384" s="19"/>
      <c r="E1384" s="9"/>
    </row>
    <row r="1385" spans="1:5" x14ac:dyDescent="0.25">
      <c r="A1385" s="10"/>
      <c r="B1385" s="9"/>
      <c r="C1385" s="9"/>
      <c r="D1385" s="19"/>
      <c r="E1385" s="9"/>
    </row>
    <row r="1386" spans="1:5" x14ac:dyDescent="0.25">
      <c r="A1386" s="10"/>
      <c r="B1386" s="9"/>
      <c r="C1386" s="9"/>
      <c r="D1386" s="19"/>
      <c r="E1386" s="9"/>
    </row>
    <row r="1387" spans="1:5" x14ac:dyDescent="0.25">
      <c r="A1387" s="10"/>
      <c r="B1387" s="9"/>
      <c r="C1387" s="9"/>
      <c r="D1387" s="19"/>
      <c r="E1387" s="9"/>
    </row>
    <row r="1388" spans="1:5" x14ac:dyDescent="0.25">
      <c r="A1388" s="10"/>
      <c r="B1388" s="9"/>
      <c r="C1388" s="9"/>
      <c r="D1388" s="19"/>
      <c r="E1388" s="9"/>
    </row>
    <row r="1389" spans="1:5" x14ac:dyDescent="0.25">
      <c r="A1389" s="10"/>
      <c r="B1389" s="9"/>
      <c r="C1389" s="9"/>
      <c r="D1389" s="19"/>
      <c r="E1389" s="9"/>
    </row>
    <row r="1390" spans="1:5" x14ac:dyDescent="0.25">
      <c r="A1390" s="10"/>
      <c r="B1390" s="9"/>
      <c r="C1390" s="9"/>
      <c r="D1390" s="19"/>
      <c r="E1390" s="9"/>
    </row>
    <row r="1391" spans="1:5" x14ac:dyDescent="0.25">
      <c r="A1391" s="10"/>
      <c r="B1391" s="9"/>
      <c r="C1391" s="9"/>
      <c r="D1391" s="19"/>
      <c r="E1391" s="9"/>
    </row>
    <row r="1392" spans="1:5" x14ac:dyDescent="0.25">
      <c r="A1392" s="10"/>
      <c r="B1392" s="9"/>
      <c r="C1392" s="9"/>
      <c r="D1392" s="19"/>
      <c r="E1392" s="9"/>
    </row>
    <row r="1393" spans="1:5" x14ac:dyDescent="0.25">
      <c r="A1393" s="10"/>
      <c r="B1393" s="9"/>
      <c r="C1393" s="9"/>
      <c r="D1393" s="19"/>
      <c r="E1393" s="9"/>
    </row>
    <row r="1394" spans="1:5" x14ac:dyDescent="0.25">
      <c r="A1394" s="10"/>
      <c r="B1394" s="9"/>
      <c r="C1394" s="9"/>
      <c r="D1394" s="19"/>
      <c r="E1394" s="9"/>
    </row>
    <row r="1395" spans="1:5" x14ac:dyDescent="0.25">
      <c r="A1395" s="10"/>
      <c r="B1395" s="9"/>
      <c r="C1395" s="9"/>
      <c r="D1395" s="19"/>
      <c r="E1395" s="9"/>
    </row>
    <row r="1396" spans="1:5" x14ac:dyDescent="0.25">
      <c r="A1396" s="10"/>
      <c r="B1396" s="9"/>
      <c r="C1396" s="9"/>
      <c r="D1396" s="19"/>
      <c r="E1396" s="9"/>
    </row>
    <row r="1397" spans="1:5" x14ac:dyDescent="0.25">
      <c r="A1397" s="10"/>
      <c r="B1397" s="9"/>
      <c r="C1397" s="9"/>
      <c r="D1397" s="19"/>
      <c r="E1397" s="9"/>
    </row>
    <row r="1398" spans="1:5" x14ac:dyDescent="0.25">
      <c r="A1398" s="10"/>
      <c r="B1398" s="9"/>
      <c r="C1398" s="9"/>
      <c r="D1398" s="19"/>
      <c r="E1398" s="9"/>
    </row>
    <row r="1399" spans="1:5" x14ac:dyDescent="0.25">
      <c r="A1399" s="10"/>
      <c r="B1399" s="9"/>
      <c r="C1399" s="9"/>
      <c r="D1399" s="19"/>
      <c r="E1399" s="9"/>
    </row>
    <row r="1400" spans="1:5" x14ac:dyDescent="0.25">
      <c r="A1400" s="10"/>
      <c r="B1400" s="9"/>
      <c r="C1400" s="9"/>
      <c r="D1400" s="19"/>
      <c r="E1400" s="9"/>
    </row>
    <row r="1401" spans="1:5" x14ac:dyDescent="0.25">
      <c r="A1401" s="10"/>
      <c r="B1401" s="9"/>
      <c r="C1401" s="9"/>
      <c r="D1401" s="19"/>
      <c r="E1401" s="9"/>
    </row>
    <row r="1402" spans="1:5" x14ac:dyDescent="0.25">
      <c r="A1402" s="10"/>
      <c r="B1402" s="9"/>
      <c r="C1402" s="9"/>
      <c r="D1402" s="19"/>
      <c r="E1402" s="9"/>
    </row>
    <row r="1403" spans="1:5" x14ac:dyDescent="0.25">
      <c r="A1403" s="10"/>
      <c r="B1403" s="9"/>
      <c r="C1403" s="9"/>
      <c r="D1403" s="19"/>
      <c r="E1403" s="9"/>
    </row>
    <row r="1404" spans="1:5" x14ac:dyDescent="0.25">
      <c r="A1404" s="10"/>
      <c r="B1404" s="9"/>
      <c r="C1404" s="9"/>
      <c r="D1404" s="19"/>
      <c r="E1404" s="9"/>
    </row>
    <row r="1405" spans="1:5" x14ac:dyDescent="0.25">
      <c r="A1405" s="10"/>
      <c r="B1405" s="9"/>
      <c r="C1405" s="9"/>
      <c r="D1405" s="19"/>
      <c r="E1405" s="9"/>
    </row>
    <row r="1406" spans="1:5" x14ac:dyDescent="0.25">
      <c r="A1406" s="10"/>
      <c r="B1406" s="9"/>
      <c r="C1406" s="9"/>
      <c r="D1406" s="19"/>
      <c r="E1406" s="9"/>
    </row>
    <row r="1407" spans="1:5" x14ac:dyDescent="0.25">
      <c r="A1407" s="10"/>
      <c r="B1407" s="9"/>
      <c r="C1407" s="9"/>
      <c r="D1407" s="19"/>
      <c r="E1407" s="9"/>
    </row>
    <row r="1408" spans="1:5" x14ac:dyDescent="0.25">
      <c r="A1408" s="10"/>
      <c r="B1408" s="9"/>
      <c r="C1408" s="9"/>
      <c r="D1408" s="19"/>
      <c r="E1408" s="9"/>
    </row>
    <row r="1409" spans="1:5" x14ac:dyDescent="0.25">
      <c r="A1409" s="10"/>
      <c r="B1409" s="9"/>
      <c r="C1409" s="9"/>
      <c r="D1409" s="19"/>
      <c r="E1409" s="9"/>
    </row>
    <row r="1410" spans="1:5" x14ac:dyDescent="0.25">
      <c r="A1410" s="10"/>
      <c r="B1410" s="9"/>
      <c r="C1410" s="9"/>
      <c r="D1410" s="19"/>
      <c r="E1410" s="9"/>
    </row>
    <row r="1411" spans="1:5" x14ac:dyDescent="0.25">
      <c r="A1411" s="10"/>
      <c r="B1411" s="9"/>
      <c r="C1411" s="9"/>
      <c r="D1411" s="19"/>
      <c r="E1411" s="9"/>
    </row>
    <row r="1412" spans="1:5" x14ac:dyDescent="0.25">
      <c r="A1412" s="10"/>
      <c r="B1412" s="9"/>
      <c r="C1412" s="9"/>
      <c r="D1412" s="19"/>
      <c r="E1412" s="9"/>
    </row>
    <row r="1413" spans="1:5" x14ac:dyDescent="0.25">
      <c r="A1413" s="10"/>
      <c r="B1413" s="9"/>
      <c r="C1413" s="9"/>
      <c r="D1413" s="19"/>
      <c r="E1413" s="9"/>
    </row>
    <row r="1414" spans="1:5" x14ac:dyDescent="0.25">
      <c r="A1414" s="10"/>
      <c r="B1414" s="9"/>
      <c r="C1414" s="9"/>
      <c r="D1414" s="19"/>
      <c r="E1414" s="9"/>
    </row>
    <row r="1415" spans="1:5" x14ac:dyDescent="0.25">
      <c r="A1415" s="10"/>
      <c r="B1415" s="9"/>
      <c r="C1415" s="9"/>
      <c r="D1415" s="19"/>
      <c r="E1415" s="9"/>
    </row>
    <row r="1416" spans="1:5" x14ac:dyDescent="0.25">
      <c r="A1416" s="10"/>
      <c r="B1416" s="9"/>
      <c r="C1416" s="9"/>
      <c r="D1416" s="19"/>
      <c r="E1416" s="9"/>
    </row>
    <row r="1417" spans="1:5" x14ac:dyDescent="0.25">
      <c r="A1417" s="10"/>
      <c r="B1417" s="9"/>
      <c r="C1417" s="9"/>
      <c r="D1417" s="19"/>
      <c r="E1417" s="9"/>
    </row>
    <row r="1418" spans="1:5" x14ac:dyDescent="0.25">
      <c r="A1418" s="10"/>
      <c r="B1418" s="9"/>
      <c r="C1418" s="9"/>
      <c r="D1418" s="19"/>
      <c r="E1418" s="9"/>
    </row>
    <row r="1419" spans="1:5" x14ac:dyDescent="0.25">
      <c r="A1419" s="10"/>
      <c r="B1419" s="9"/>
      <c r="C1419" s="9"/>
      <c r="D1419" s="19"/>
      <c r="E1419" s="9"/>
    </row>
    <row r="1420" spans="1:5" x14ac:dyDescent="0.25">
      <c r="A1420" s="10"/>
      <c r="B1420" s="9"/>
      <c r="C1420" s="9"/>
      <c r="D1420" s="19"/>
      <c r="E1420" s="9"/>
    </row>
    <row r="1421" spans="1:5" x14ac:dyDescent="0.25">
      <c r="A1421" s="10"/>
      <c r="B1421" s="9"/>
      <c r="C1421" s="9"/>
      <c r="D1421" s="19"/>
      <c r="E1421" s="9"/>
    </row>
    <row r="1422" spans="1:5" x14ac:dyDescent="0.25">
      <c r="A1422" s="10"/>
      <c r="B1422" s="9"/>
      <c r="C1422" s="9"/>
      <c r="D1422" s="19"/>
      <c r="E1422" s="9"/>
    </row>
    <row r="1423" spans="1:5" x14ac:dyDescent="0.25">
      <c r="A1423" s="10"/>
      <c r="B1423" s="9"/>
      <c r="C1423" s="9"/>
      <c r="D1423" s="19"/>
      <c r="E1423" s="9"/>
    </row>
    <row r="1424" spans="1:5" x14ac:dyDescent="0.25">
      <c r="A1424" s="10"/>
      <c r="B1424" s="9"/>
      <c r="C1424" s="9"/>
      <c r="D1424" s="19"/>
      <c r="E1424" s="9"/>
    </row>
    <row r="1425" spans="1:5" x14ac:dyDescent="0.25">
      <c r="A1425" s="10"/>
      <c r="B1425" s="9"/>
      <c r="C1425" s="9"/>
      <c r="D1425" s="19"/>
      <c r="E1425" s="9"/>
    </row>
    <row r="1426" spans="1:5" x14ac:dyDescent="0.25">
      <c r="A1426" s="10"/>
      <c r="B1426" s="9"/>
      <c r="C1426" s="9"/>
      <c r="D1426" s="19"/>
      <c r="E1426" s="9"/>
    </row>
    <row r="1427" spans="1:5" x14ac:dyDescent="0.25">
      <c r="A1427" s="10"/>
      <c r="B1427" s="9"/>
      <c r="C1427" s="9"/>
      <c r="D1427" s="19"/>
      <c r="E1427" s="9"/>
    </row>
    <row r="1428" spans="1:5" x14ac:dyDescent="0.25">
      <c r="A1428" s="10"/>
      <c r="B1428" s="9"/>
      <c r="C1428" s="9"/>
      <c r="D1428" s="19"/>
      <c r="E1428" s="9"/>
    </row>
    <row r="1429" spans="1:5" x14ac:dyDescent="0.25">
      <c r="A1429" s="10"/>
      <c r="B1429" s="9"/>
      <c r="C1429" s="9"/>
      <c r="D1429" s="19"/>
      <c r="E1429" s="9"/>
    </row>
    <row r="1430" spans="1:5" x14ac:dyDescent="0.25">
      <c r="A1430" s="10"/>
      <c r="B1430" s="9"/>
      <c r="C1430" s="9"/>
      <c r="D1430" s="19"/>
      <c r="E1430" s="9"/>
    </row>
    <row r="1431" spans="1:5" x14ac:dyDescent="0.25">
      <c r="A1431" s="10"/>
      <c r="B1431" s="9"/>
      <c r="C1431" s="9"/>
      <c r="D1431" s="19"/>
      <c r="E1431" s="9"/>
    </row>
    <row r="1432" spans="1:5" x14ac:dyDescent="0.25">
      <c r="A1432" s="10"/>
      <c r="B1432" s="9"/>
      <c r="C1432" s="9"/>
      <c r="D1432" s="19"/>
      <c r="E1432" s="9"/>
    </row>
    <row r="1433" spans="1:5" x14ac:dyDescent="0.25">
      <c r="A1433" s="10"/>
      <c r="B1433" s="9"/>
      <c r="C1433" s="9"/>
      <c r="D1433" s="19"/>
      <c r="E1433" s="9"/>
    </row>
    <row r="1434" spans="1:5" x14ac:dyDescent="0.25">
      <c r="A1434" s="10"/>
      <c r="B1434" s="9"/>
      <c r="C1434" s="9"/>
      <c r="D1434" s="19"/>
      <c r="E1434" s="9"/>
    </row>
    <row r="1435" spans="1:5" x14ac:dyDescent="0.25">
      <c r="A1435" s="10"/>
      <c r="B1435" s="9"/>
      <c r="C1435" s="9"/>
      <c r="D1435" s="19"/>
      <c r="E1435" s="9"/>
    </row>
    <row r="1436" spans="1:5" x14ac:dyDescent="0.25">
      <c r="A1436" s="10"/>
      <c r="B1436" s="9"/>
      <c r="C1436" s="9"/>
      <c r="D1436" s="19"/>
      <c r="E1436" s="9"/>
    </row>
    <row r="1437" spans="1:5" x14ac:dyDescent="0.25">
      <c r="A1437" s="10"/>
      <c r="B1437" s="9"/>
      <c r="C1437" s="9"/>
      <c r="D1437" s="19"/>
      <c r="E1437" s="9"/>
    </row>
    <row r="1438" spans="1:5" x14ac:dyDescent="0.25">
      <c r="A1438" s="10"/>
      <c r="B1438" s="9"/>
      <c r="C1438" s="9"/>
      <c r="D1438" s="19"/>
      <c r="E1438" s="9"/>
    </row>
    <row r="1439" spans="1:5" x14ac:dyDescent="0.25">
      <c r="A1439" s="10"/>
      <c r="B1439" s="9"/>
      <c r="C1439" s="9"/>
      <c r="D1439" s="19"/>
      <c r="E1439" s="9"/>
    </row>
    <row r="1440" spans="1:5" x14ac:dyDescent="0.25">
      <c r="A1440" s="10"/>
      <c r="B1440" s="9"/>
      <c r="C1440" s="9"/>
      <c r="D1440" s="19"/>
      <c r="E1440" s="9"/>
    </row>
    <row r="1441" spans="1:5" x14ac:dyDescent="0.25">
      <c r="A1441" s="10"/>
      <c r="B1441" s="9"/>
      <c r="C1441" s="9"/>
      <c r="D1441" s="19"/>
      <c r="E1441" s="9"/>
    </row>
    <row r="1442" spans="1:5" x14ac:dyDescent="0.25">
      <c r="A1442" s="10"/>
      <c r="B1442" s="9"/>
      <c r="C1442" s="9"/>
      <c r="D1442" s="19"/>
      <c r="E1442" s="9"/>
    </row>
    <row r="1443" spans="1:5" x14ac:dyDescent="0.25">
      <c r="A1443" s="10"/>
      <c r="B1443" s="9"/>
      <c r="C1443" s="9"/>
      <c r="D1443" s="19"/>
      <c r="E1443" s="9"/>
    </row>
    <row r="1444" spans="1:5" x14ac:dyDescent="0.25">
      <c r="A1444" s="10"/>
      <c r="B1444" s="9"/>
      <c r="C1444" s="9"/>
      <c r="D1444" s="19"/>
      <c r="E1444" s="9"/>
    </row>
    <row r="1445" spans="1:5" x14ac:dyDescent="0.25">
      <c r="A1445" s="10"/>
      <c r="B1445" s="9"/>
      <c r="C1445" s="9"/>
      <c r="D1445" s="19"/>
      <c r="E1445" s="9"/>
    </row>
    <row r="1446" spans="1:5" x14ac:dyDescent="0.25">
      <c r="A1446" s="10"/>
      <c r="B1446" s="9"/>
      <c r="C1446" s="9"/>
      <c r="D1446" s="19"/>
      <c r="E1446" s="9"/>
    </row>
    <row r="1447" spans="1:5" x14ac:dyDescent="0.25">
      <c r="A1447" s="10"/>
      <c r="B1447" s="9"/>
      <c r="C1447" s="9"/>
      <c r="D1447" s="19"/>
      <c r="E1447" s="9"/>
    </row>
    <row r="1448" spans="1:5" x14ac:dyDescent="0.25">
      <c r="A1448" s="10"/>
      <c r="B1448" s="9"/>
      <c r="C1448" s="9"/>
      <c r="D1448" s="19"/>
      <c r="E1448" s="9"/>
    </row>
    <row r="1449" spans="1:5" x14ac:dyDescent="0.25">
      <c r="A1449" s="10"/>
      <c r="B1449" s="9"/>
      <c r="C1449" s="9"/>
      <c r="D1449" s="19"/>
      <c r="E1449" s="9"/>
    </row>
    <row r="1450" spans="1:5" x14ac:dyDescent="0.25">
      <c r="A1450" s="10"/>
      <c r="B1450" s="9"/>
      <c r="C1450" s="9"/>
      <c r="D1450" s="19"/>
      <c r="E1450" s="9"/>
    </row>
    <row r="1451" spans="1:5" x14ac:dyDescent="0.25">
      <c r="A1451" s="10"/>
      <c r="B1451" s="9"/>
      <c r="C1451" s="9"/>
      <c r="D1451" s="19"/>
      <c r="E1451" s="9"/>
    </row>
    <row r="1452" spans="1:5" x14ac:dyDescent="0.25">
      <c r="A1452" s="10"/>
      <c r="B1452" s="9"/>
      <c r="C1452" s="9"/>
      <c r="D1452" s="19"/>
      <c r="E1452" s="9"/>
    </row>
    <row r="1453" spans="1:5" x14ac:dyDescent="0.25">
      <c r="A1453" s="10"/>
      <c r="B1453" s="9"/>
      <c r="C1453" s="9"/>
      <c r="D1453" s="19"/>
      <c r="E1453" s="9"/>
    </row>
    <row r="1454" spans="1:5" x14ac:dyDescent="0.25">
      <c r="A1454" s="10"/>
      <c r="B1454" s="9"/>
      <c r="C1454" s="9"/>
      <c r="D1454" s="19"/>
      <c r="E1454" s="9"/>
    </row>
    <row r="1455" spans="1:5" x14ac:dyDescent="0.25">
      <c r="A1455" s="10"/>
      <c r="B1455" s="9"/>
      <c r="C1455" s="9"/>
      <c r="D1455" s="19"/>
      <c r="E1455" s="9"/>
    </row>
    <row r="1456" spans="1:5" x14ac:dyDescent="0.25">
      <c r="A1456" s="10"/>
      <c r="B1456" s="9"/>
      <c r="C1456" s="9"/>
      <c r="D1456" s="19"/>
      <c r="E1456" s="9"/>
    </row>
    <row r="1457" spans="1:5" x14ac:dyDescent="0.25">
      <c r="A1457" s="10"/>
      <c r="B1457" s="9"/>
      <c r="C1457" s="9"/>
      <c r="D1457" s="19"/>
      <c r="E1457" s="9"/>
    </row>
    <row r="1458" spans="1:5" x14ac:dyDescent="0.25">
      <c r="A1458" s="10"/>
      <c r="B1458" s="9"/>
      <c r="C1458" s="9"/>
      <c r="D1458" s="19"/>
      <c r="E1458" s="9"/>
    </row>
    <row r="1459" spans="1:5" x14ac:dyDescent="0.25">
      <c r="A1459" s="10"/>
      <c r="B1459" s="9"/>
      <c r="C1459" s="9"/>
      <c r="D1459" s="19"/>
      <c r="E1459" s="9"/>
    </row>
    <row r="1460" spans="1:5" x14ac:dyDescent="0.25">
      <c r="A1460" s="10"/>
      <c r="B1460" s="9"/>
      <c r="C1460" s="9"/>
      <c r="D1460" s="19"/>
      <c r="E1460" s="9"/>
    </row>
    <row r="1461" spans="1:5" x14ac:dyDescent="0.25">
      <c r="A1461" s="10"/>
      <c r="B1461" s="9"/>
      <c r="C1461" s="9"/>
      <c r="D1461" s="19"/>
      <c r="E1461" s="9"/>
    </row>
    <row r="1462" spans="1:5" x14ac:dyDescent="0.25">
      <c r="A1462" s="10"/>
      <c r="B1462" s="9"/>
      <c r="C1462" s="9"/>
      <c r="D1462" s="19"/>
      <c r="E1462" s="9"/>
    </row>
    <row r="1463" spans="1:5" x14ac:dyDescent="0.25">
      <c r="A1463" s="10"/>
      <c r="B1463" s="9"/>
      <c r="C1463" s="9"/>
      <c r="D1463" s="19"/>
      <c r="E1463" s="9"/>
    </row>
    <row r="1464" spans="1:5" x14ac:dyDescent="0.25">
      <c r="A1464" s="10"/>
      <c r="B1464" s="9"/>
      <c r="C1464" s="9"/>
      <c r="D1464" s="19"/>
      <c r="E1464" s="9"/>
    </row>
    <row r="1465" spans="1:5" x14ac:dyDescent="0.25">
      <c r="A1465" s="10"/>
      <c r="B1465" s="9"/>
      <c r="C1465" s="9"/>
      <c r="D1465" s="19"/>
      <c r="E1465" s="9"/>
    </row>
    <row r="1466" spans="1:5" x14ac:dyDescent="0.25">
      <c r="A1466" s="10"/>
      <c r="B1466" s="9"/>
      <c r="C1466" s="9"/>
      <c r="D1466" s="19"/>
      <c r="E1466" s="9"/>
    </row>
    <row r="1467" spans="1:5" x14ac:dyDescent="0.25">
      <c r="A1467" s="10"/>
      <c r="B1467" s="9"/>
      <c r="C1467" s="9"/>
      <c r="D1467" s="19"/>
      <c r="E1467" s="9"/>
    </row>
    <row r="1468" spans="1:5" x14ac:dyDescent="0.25">
      <c r="A1468" s="10"/>
      <c r="B1468" s="9"/>
      <c r="C1468" s="9"/>
      <c r="D1468" s="19"/>
      <c r="E1468" s="9"/>
    </row>
    <row r="1469" spans="1:5" x14ac:dyDescent="0.25">
      <c r="A1469" s="10"/>
      <c r="B1469" s="9"/>
      <c r="C1469" s="9"/>
      <c r="D1469" s="19"/>
      <c r="E1469" s="9"/>
    </row>
    <row r="1470" spans="1:5" x14ac:dyDescent="0.25">
      <c r="A1470" s="10"/>
      <c r="B1470" s="9"/>
      <c r="C1470" s="9"/>
      <c r="D1470" s="19"/>
      <c r="E1470" s="9"/>
    </row>
    <row r="1471" spans="1:5" x14ac:dyDescent="0.25">
      <c r="A1471" s="10"/>
      <c r="B1471" s="9"/>
      <c r="C1471" s="9"/>
      <c r="D1471" s="19"/>
      <c r="E1471" s="9"/>
    </row>
    <row r="1472" spans="1:5" x14ac:dyDescent="0.25">
      <c r="A1472" s="10"/>
      <c r="B1472" s="9"/>
      <c r="C1472" s="9"/>
      <c r="D1472" s="19"/>
      <c r="E1472" s="9"/>
    </row>
    <row r="1473" spans="1:5" x14ac:dyDescent="0.25">
      <c r="A1473" s="10"/>
      <c r="B1473" s="9"/>
      <c r="C1473" s="9"/>
      <c r="D1473" s="19"/>
      <c r="E1473" s="9"/>
    </row>
    <row r="1474" spans="1:5" x14ac:dyDescent="0.25">
      <c r="A1474" s="10"/>
      <c r="B1474" s="9"/>
      <c r="C1474" s="9"/>
      <c r="D1474" s="19"/>
      <c r="E1474" s="9"/>
    </row>
    <row r="1475" spans="1:5" x14ac:dyDescent="0.25">
      <c r="A1475" s="10"/>
      <c r="B1475" s="9"/>
      <c r="C1475" s="9"/>
      <c r="D1475" s="19"/>
      <c r="E1475" s="9"/>
    </row>
    <row r="1476" spans="1:5" x14ac:dyDescent="0.25">
      <c r="A1476" s="10"/>
      <c r="B1476" s="9"/>
      <c r="C1476" s="9"/>
      <c r="D1476" s="19"/>
      <c r="E1476" s="9"/>
    </row>
    <row r="1477" spans="1:5" x14ac:dyDescent="0.25">
      <c r="A1477" s="10"/>
      <c r="B1477" s="9"/>
      <c r="C1477" s="9"/>
      <c r="D1477" s="19"/>
      <c r="E1477" s="9"/>
    </row>
    <row r="1478" spans="1:5" x14ac:dyDescent="0.25">
      <c r="A1478" s="10"/>
      <c r="B1478" s="9"/>
      <c r="C1478" s="9"/>
      <c r="D1478" s="19"/>
      <c r="E1478" s="9"/>
    </row>
    <row r="1479" spans="1:5" x14ac:dyDescent="0.25">
      <c r="A1479" s="10"/>
      <c r="B1479" s="9"/>
      <c r="C1479" s="9"/>
      <c r="D1479" s="19"/>
      <c r="E1479" s="9"/>
    </row>
    <row r="1480" spans="1:5" x14ac:dyDescent="0.25">
      <c r="A1480" s="10"/>
      <c r="B1480" s="9"/>
      <c r="C1480" s="9"/>
      <c r="D1480" s="19"/>
      <c r="E1480" s="9"/>
    </row>
    <row r="1481" spans="1:5" x14ac:dyDescent="0.25">
      <c r="A1481" s="10"/>
      <c r="B1481" s="9"/>
      <c r="C1481" s="9"/>
      <c r="D1481" s="19"/>
      <c r="E1481" s="9"/>
    </row>
    <row r="1482" spans="1:5" x14ac:dyDescent="0.25">
      <c r="A1482" s="10"/>
      <c r="B1482" s="9"/>
      <c r="C1482" s="9"/>
      <c r="D1482" s="19"/>
      <c r="E1482" s="9"/>
    </row>
    <row r="1483" spans="1:5" x14ac:dyDescent="0.25">
      <c r="A1483" s="10"/>
      <c r="B1483" s="9"/>
      <c r="C1483" s="9"/>
      <c r="D1483" s="19"/>
      <c r="E1483" s="9"/>
    </row>
    <row r="1484" spans="1:5" x14ac:dyDescent="0.25">
      <c r="A1484" s="10"/>
      <c r="B1484" s="9"/>
      <c r="C1484" s="9"/>
      <c r="D1484" s="19"/>
      <c r="E1484" s="9"/>
    </row>
    <row r="1485" spans="1:5" x14ac:dyDescent="0.25">
      <c r="A1485" s="10"/>
      <c r="B1485" s="9"/>
      <c r="C1485" s="9"/>
      <c r="D1485" s="19"/>
      <c r="E1485" s="9"/>
    </row>
    <row r="1486" spans="1:5" x14ac:dyDescent="0.25">
      <c r="A1486" s="10"/>
      <c r="B1486" s="9"/>
      <c r="C1486" s="9"/>
      <c r="D1486" s="19"/>
      <c r="E1486" s="9"/>
    </row>
    <row r="1487" spans="1:5" x14ac:dyDescent="0.25">
      <c r="A1487" s="10"/>
      <c r="B1487" s="9"/>
      <c r="C1487" s="9"/>
      <c r="D1487" s="19"/>
      <c r="E1487" s="9"/>
    </row>
    <row r="1488" spans="1:5" x14ac:dyDescent="0.25">
      <c r="A1488" s="10"/>
      <c r="B1488" s="9"/>
      <c r="C1488" s="9"/>
      <c r="D1488" s="19"/>
      <c r="E1488" s="9"/>
    </row>
    <row r="1489" spans="1:5" x14ac:dyDescent="0.25">
      <c r="A1489" s="10"/>
      <c r="B1489" s="9"/>
      <c r="C1489" s="9"/>
      <c r="D1489" s="19"/>
      <c r="E1489" s="9"/>
    </row>
    <row r="1490" spans="1:5" x14ac:dyDescent="0.25">
      <c r="A1490" s="10"/>
      <c r="B1490" s="9"/>
      <c r="C1490" s="9"/>
      <c r="D1490" s="19"/>
      <c r="E1490" s="9"/>
    </row>
    <row r="1491" spans="1:5" x14ac:dyDescent="0.25">
      <c r="A1491" s="10"/>
      <c r="B1491" s="9"/>
      <c r="C1491" s="9"/>
      <c r="D1491" s="19"/>
      <c r="E1491" s="9"/>
    </row>
    <row r="1492" spans="1:5" x14ac:dyDescent="0.25">
      <c r="A1492" s="10"/>
      <c r="B1492" s="9"/>
      <c r="C1492" s="9"/>
      <c r="D1492" s="19"/>
      <c r="E1492" s="9"/>
    </row>
    <row r="1493" spans="1:5" x14ac:dyDescent="0.25">
      <c r="A1493" s="10"/>
      <c r="B1493" s="9"/>
      <c r="C1493" s="9"/>
      <c r="D1493" s="19"/>
      <c r="E1493" s="9"/>
    </row>
    <row r="1494" spans="1:5" x14ac:dyDescent="0.25">
      <c r="A1494" s="10"/>
      <c r="B1494" s="9"/>
      <c r="C1494" s="9"/>
      <c r="D1494" s="19"/>
      <c r="E1494" s="9"/>
    </row>
    <row r="1495" spans="1:5" x14ac:dyDescent="0.25">
      <c r="A1495" s="10"/>
      <c r="B1495" s="9"/>
      <c r="C1495" s="9"/>
      <c r="D1495" s="19"/>
      <c r="E1495" s="9"/>
    </row>
    <row r="1496" spans="1:5" x14ac:dyDescent="0.25">
      <c r="A1496" s="10"/>
      <c r="B1496" s="9"/>
      <c r="C1496" s="9"/>
      <c r="D1496" s="19"/>
      <c r="E1496" s="9"/>
    </row>
    <row r="1497" spans="1:5" x14ac:dyDescent="0.25">
      <c r="A1497" s="10"/>
      <c r="B1497" s="9"/>
      <c r="C1497" s="9"/>
      <c r="D1497" s="19"/>
      <c r="E1497" s="9"/>
    </row>
    <row r="1498" spans="1:5" x14ac:dyDescent="0.25">
      <c r="A1498" s="10"/>
      <c r="B1498" s="9"/>
      <c r="C1498" s="9"/>
      <c r="D1498" s="19"/>
      <c r="E1498" s="9"/>
    </row>
    <row r="1499" spans="1:5" x14ac:dyDescent="0.25">
      <c r="A1499" s="10"/>
      <c r="B1499" s="9"/>
      <c r="C1499" s="9"/>
      <c r="D1499" s="19"/>
      <c r="E1499" s="9"/>
    </row>
    <row r="1500" spans="1:5" x14ac:dyDescent="0.25">
      <c r="A1500" s="10"/>
      <c r="B1500" s="9"/>
      <c r="C1500" s="9"/>
      <c r="D1500" s="19"/>
      <c r="E1500" s="9"/>
    </row>
    <row r="1501" spans="1:5" x14ac:dyDescent="0.25">
      <c r="A1501" s="10"/>
      <c r="B1501" s="9"/>
      <c r="C1501" s="9"/>
      <c r="D1501" s="19"/>
      <c r="E1501" s="9"/>
    </row>
    <row r="1502" spans="1:5" x14ac:dyDescent="0.25">
      <c r="A1502" s="10"/>
      <c r="B1502" s="9"/>
      <c r="C1502" s="9"/>
      <c r="D1502" s="19"/>
      <c r="E1502" s="9"/>
    </row>
    <row r="1503" spans="1:5" x14ac:dyDescent="0.25">
      <c r="A1503" s="10"/>
      <c r="B1503" s="9"/>
      <c r="C1503" s="9"/>
      <c r="D1503" s="19"/>
      <c r="E1503" s="9"/>
    </row>
    <row r="1504" spans="1:5" x14ac:dyDescent="0.25">
      <c r="A1504" s="10"/>
      <c r="B1504" s="9"/>
      <c r="C1504" s="9"/>
      <c r="D1504" s="19"/>
      <c r="E1504" s="9"/>
    </row>
    <row r="1505" spans="1:5" x14ac:dyDescent="0.25">
      <c r="A1505" s="10"/>
      <c r="B1505" s="9"/>
      <c r="C1505" s="9"/>
      <c r="D1505" s="19"/>
      <c r="E1505" s="9"/>
    </row>
    <row r="1506" spans="1:5" x14ac:dyDescent="0.25">
      <c r="A1506" s="10"/>
      <c r="B1506" s="9"/>
      <c r="C1506" s="9"/>
      <c r="D1506" s="19"/>
      <c r="E1506" s="9"/>
    </row>
    <row r="1507" spans="1:5" x14ac:dyDescent="0.25">
      <c r="A1507" s="10"/>
      <c r="B1507" s="9"/>
      <c r="C1507" s="9"/>
      <c r="D1507" s="19"/>
      <c r="E1507" s="9"/>
    </row>
    <row r="1508" spans="1:5" x14ac:dyDescent="0.25">
      <c r="A1508" s="10"/>
      <c r="B1508" s="9"/>
      <c r="C1508" s="9"/>
      <c r="D1508" s="19"/>
      <c r="E1508" s="9"/>
    </row>
    <row r="1509" spans="1:5" x14ac:dyDescent="0.25">
      <c r="A1509" s="10"/>
      <c r="B1509" s="9"/>
      <c r="C1509" s="9"/>
      <c r="D1509" s="19"/>
      <c r="E1509" s="9"/>
    </row>
    <row r="1510" spans="1:5" x14ac:dyDescent="0.25">
      <c r="A1510" s="10"/>
      <c r="B1510" s="9"/>
      <c r="C1510" s="9"/>
      <c r="D1510" s="19"/>
      <c r="E1510" s="9"/>
    </row>
    <row r="1511" spans="1:5" x14ac:dyDescent="0.25">
      <c r="A1511" s="10"/>
      <c r="B1511" s="9"/>
      <c r="C1511" s="9"/>
      <c r="D1511" s="19"/>
      <c r="E1511" s="9"/>
    </row>
    <row r="1512" spans="1:5" x14ac:dyDescent="0.25">
      <c r="A1512" s="10"/>
      <c r="B1512" s="9"/>
      <c r="C1512" s="9"/>
      <c r="D1512" s="19"/>
      <c r="E1512" s="9"/>
    </row>
    <row r="1513" spans="1:5" x14ac:dyDescent="0.25">
      <c r="A1513" s="10"/>
      <c r="B1513" s="9"/>
      <c r="C1513" s="9"/>
      <c r="D1513" s="19"/>
      <c r="E1513" s="9"/>
    </row>
    <row r="1514" spans="1:5" x14ac:dyDescent="0.25">
      <c r="A1514" s="10"/>
      <c r="B1514" s="9"/>
      <c r="C1514" s="9"/>
      <c r="D1514" s="19"/>
      <c r="E1514" s="9"/>
    </row>
    <row r="1515" spans="1:5" x14ac:dyDescent="0.25">
      <c r="A1515" s="10"/>
      <c r="B1515" s="9"/>
      <c r="C1515" s="9"/>
      <c r="D1515" s="19"/>
      <c r="E1515" s="9"/>
    </row>
    <row r="1516" spans="1:5" x14ac:dyDescent="0.25">
      <c r="A1516" s="10"/>
      <c r="B1516" s="9"/>
      <c r="C1516" s="9"/>
      <c r="D1516" s="19"/>
      <c r="E1516" s="9"/>
    </row>
    <row r="1517" spans="1:5" x14ac:dyDescent="0.25">
      <c r="A1517" s="10"/>
      <c r="B1517" s="9"/>
      <c r="C1517" s="9"/>
      <c r="D1517" s="19"/>
      <c r="E1517" s="9"/>
    </row>
    <row r="1518" spans="1:5" x14ac:dyDescent="0.25">
      <c r="A1518" s="10"/>
      <c r="B1518" s="9"/>
      <c r="C1518" s="9"/>
      <c r="D1518" s="19"/>
      <c r="E1518" s="9"/>
    </row>
    <row r="1519" spans="1:5" x14ac:dyDescent="0.25">
      <c r="A1519" s="10"/>
      <c r="B1519" s="9"/>
      <c r="C1519" s="9"/>
      <c r="D1519" s="19"/>
      <c r="E1519" s="9"/>
    </row>
    <row r="1520" spans="1:5" x14ac:dyDescent="0.25">
      <c r="A1520" s="10"/>
      <c r="B1520" s="9"/>
      <c r="C1520" s="9"/>
      <c r="D1520" s="19"/>
      <c r="E1520" s="9"/>
    </row>
    <row r="1521" spans="1:5" x14ac:dyDescent="0.25">
      <c r="A1521" s="10"/>
      <c r="B1521" s="9"/>
      <c r="C1521" s="9"/>
      <c r="D1521" s="19"/>
      <c r="E1521" s="9"/>
    </row>
    <row r="1522" spans="1:5" x14ac:dyDescent="0.25">
      <c r="A1522" s="10"/>
      <c r="B1522" s="9"/>
      <c r="C1522" s="9"/>
      <c r="D1522" s="19"/>
      <c r="E1522" s="9"/>
    </row>
    <row r="1523" spans="1:5" x14ac:dyDescent="0.25">
      <c r="A1523" s="10"/>
      <c r="B1523" s="9"/>
      <c r="C1523" s="9"/>
      <c r="D1523" s="19"/>
      <c r="E1523" s="9"/>
    </row>
    <row r="1524" spans="1:5" x14ac:dyDescent="0.25">
      <c r="A1524" s="10"/>
      <c r="B1524" s="9"/>
      <c r="C1524" s="9"/>
      <c r="D1524" s="19"/>
      <c r="E1524" s="9"/>
    </row>
    <row r="1525" spans="1:5" x14ac:dyDescent="0.25">
      <c r="A1525" s="10"/>
      <c r="B1525" s="9"/>
      <c r="C1525" s="9"/>
      <c r="D1525" s="19"/>
      <c r="E1525" s="9"/>
    </row>
    <row r="1526" spans="1:5" x14ac:dyDescent="0.25">
      <c r="A1526" s="10"/>
      <c r="B1526" s="9"/>
      <c r="C1526" s="9"/>
      <c r="D1526" s="19"/>
      <c r="E1526" s="9"/>
    </row>
    <row r="1527" spans="1:5" x14ac:dyDescent="0.25">
      <c r="A1527" s="10"/>
      <c r="B1527" s="9"/>
      <c r="C1527" s="9"/>
      <c r="D1527" s="19"/>
      <c r="E1527" s="9"/>
    </row>
    <row r="1528" spans="1:5" x14ac:dyDescent="0.25">
      <c r="A1528" s="10"/>
      <c r="B1528" s="9"/>
      <c r="C1528" s="9"/>
      <c r="D1528" s="19"/>
      <c r="E1528" s="9"/>
    </row>
    <row r="1529" spans="1:5" x14ac:dyDescent="0.25">
      <c r="A1529" s="10"/>
      <c r="B1529" s="9"/>
      <c r="C1529" s="9"/>
      <c r="D1529" s="19"/>
      <c r="E1529" s="9"/>
    </row>
    <row r="1530" spans="1:5" x14ac:dyDescent="0.25">
      <c r="A1530" s="10"/>
      <c r="B1530" s="9"/>
      <c r="C1530" s="9"/>
      <c r="D1530" s="19"/>
      <c r="E1530" s="9"/>
    </row>
    <row r="1531" spans="1:5" x14ac:dyDescent="0.25">
      <c r="A1531" s="10"/>
      <c r="B1531" s="9"/>
      <c r="C1531" s="9"/>
      <c r="D1531" s="19"/>
      <c r="E1531" s="9"/>
    </row>
    <row r="1532" spans="1:5" x14ac:dyDescent="0.25">
      <c r="A1532" s="10"/>
      <c r="B1532" s="9"/>
      <c r="C1532" s="9"/>
      <c r="D1532" s="19"/>
      <c r="E1532" s="9"/>
    </row>
    <row r="1533" spans="1:5" x14ac:dyDescent="0.25">
      <c r="A1533" s="10"/>
      <c r="B1533" s="9"/>
      <c r="C1533" s="9"/>
      <c r="D1533" s="19"/>
      <c r="E1533" s="9"/>
    </row>
    <row r="1534" spans="1:5" x14ac:dyDescent="0.25">
      <c r="A1534" s="10"/>
      <c r="B1534" s="9"/>
      <c r="C1534" s="9"/>
      <c r="D1534" s="19"/>
      <c r="E1534" s="9"/>
    </row>
    <row r="1535" spans="1:5" x14ac:dyDescent="0.25">
      <c r="A1535" s="10"/>
      <c r="B1535" s="9"/>
      <c r="C1535" s="9"/>
      <c r="D1535" s="19"/>
      <c r="E1535" s="9"/>
    </row>
    <row r="1536" spans="1:5" x14ac:dyDescent="0.25">
      <c r="A1536" s="10"/>
      <c r="B1536" s="9"/>
      <c r="C1536" s="9"/>
      <c r="D1536" s="19"/>
      <c r="E1536" s="9"/>
    </row>
    <row r="1537" spans="1:5" x14ac:dyDescent="0.25">
      <c r="A1537" s="10"/>
      <c r="B1537" s="9"/>
      <c r="C1537" s="9"/>
      <c r="D1537" s="19"/>
      <c r="E1537" s="9"/>
    </row>
    <row r="1538" spans="1:5" x14ac:dyDescent="0.25">
      <c r="A1538" s="10"/>
      <c r="B1538" s="9"/>
      <c r="C1538" s="9"/>
      <c r="D1538" s="19"/>
      <c r="E1538" s="9"/>
    </row>
    <row r="1539" spans="1:5" x14ac:dyDescent="0.25">
      <c r="A1539" s="10"/>
      <c r="B1539" s="9"/>
      <c r="C1539" s="9"/>
      <c r="D1539" s="19"/>
      <c r="E1539" s="9"/>
    </row>
    <row r="1540" spans="1:5" x14ac:dyDescent="0.25">
      <c r="A1540" s="10"/>
      <c r="B1540" s="9"/>
      <c r="C1540" s="9"/>
      <c r="D1540" s="19"/>
      <c r="E1540" s="9"/>
    </row>
    <row r="1541" spans="1:5" x14ac:dyDescent="0.25">
      <c r="A1541" s="10"/>
      <c r="B1541" s="9"/>
      <c r="C1541" s="9"/>
      <c r="D1541" s="19"/>
      <c r="E1541" s="9"/>
    </row>
    <row r="1542" spans="1:5" x14ac:dyDescent="0.25">
      <c r="A1542" s="10"/>
      <c r="B1542" s="9"/>
      <c r="C1542" s="9"/>
      <c r="D1542" s="19"/>
      <c r="E1542" s="9"/>
    </row>
    <row r="1543" spans="1:5" x14ac:dyDescent="0.25">
      <c r="A1543" s="10"/>
      <c r="B1543" s="9"/>
      <c r="C1543" s="9"/>
      <c r="D1543" s="19"/>
      <c r="E1543" s="9"/>
    </row>
    <row r="1544" spans="1:5" x14ac:dyDescent="0.25">
      <c r="A1544" s="10"/>
      <c r="B1544" s="9"/>
      <c r="C1544" s="9"/>
      <c r="D1544" s="19"/>
      <c r="E1544" s="9"/>
    </row>
    <row r="1545" spans="1:5" x14ac:dyDescent="0.25">
      <c r="A1545" s="10"/>
      <c r="B1545" s="9"/>
      <c r="C1545" s="9"/>
      <c r="D1545" s="19"/>
      <c r="E1545" s="9"/>
    </row>
    <row r="1546" spans="1:5" x14ac:dyDescent="0.25">
      <c r="A1546" s="10"/>
      <c r="B1546" s="9"/>
      <c r="C1546" s="9"/>
      <c r="D1546" s="19"/>
      <c r="E1546" s="9"/>
    </row>
    <row r="1547" spans="1:5" x14ac:dyDescent="0.25">
      <c r="A1547" s="10"/>
      <c r="B1547" s="9"/>
      <c r="C1547" s="9"/>
      <c r="D1547" s="19"/>
      <c r="E1547" s="9"/>
    </row>
    <row r="1548" spans="1:5" x14ac:dyDescent="0.25">
      <c r="A1548" s="10"/>
      <c r="B1548" s="9"/>
      <c r="C1548" s="9"/>
      <c r="D1548" s="19"/>
      <c r="E1548" s="9"/>
    </row>
    <row r="1549" spans="1:5" x14ac:dyDescent="0.25">
      <c r="A1549" s="10"/>
      <c r="B1549" s="9"/>
      <c r="C1549" s="9"/>
      <c r="D1549" s="19"/>
      <c r="E1549" s="9"/>
    </row>
    <row r="1550" spans="1:5" x14ac:dyDescent="0.25">
      <c r="A1550" s="10"/>
      <c r="B1550" s="9"/>
      <c r="C1550" s="9"/>
      <c r="D1550" s="19"/>
      <c r="E1550" s="9"/>
    </row>
    <row r="1551" spans="1:5" x14ac:dyDescent="0.25">
      <c r="A1551" s="10"/>
      <c r="B1551" s="9"/>
      <c r="C1551" s="9"/>
      <c r="D1551" s="19"/>
      <c r="E1551" s="9"/>
    </row>
    <row r="1552" spans="1:5" x14ac:dyDescent="0.25">
      <c r="A1552" s="10"/>
      <c r="B1552" s="9"/>
      <c r="C1552" s="9"/>
      <c r="D1552" s="19"/>
      <c r="E1552" s="9"/>
    </row>
    <row r="1553" spans="1:5" x14ac:dyDescent="0.25">
      <c r="A1553" s="10"/>
      <c r="B1553" s="9"/>
      <c r="C1553" s="9"/>
      <c r="D1553" s="19"/>
      <c r="E1553" s="9"/>
    </row>
    <row r="1554" spans="1:5" x14ac:dyDescent="0.25">
      <c r="A1554" s="10"/>
      <c r="B1554" s="9"/>
      <c r="C1554" s="9"/>
      <c r="D1554" s="19"/>
      <c r="E1554" s="9"/>
    </row>
    <row r="1555" spans="1:5" x14ac:dyDescent="0.25">
      <c r="A1555" s="10"/>
      <c r="B1555" s="9"/>
      <c r="C1555" s="9"/>
      <c r="D1555" s="19"/>
      <c r="E1555" s="9"/>
    </row>
    <row r="1556" spans="1:5" x14ac:dyDescent="0.25">
      <c r="A1556" s="10"/>
      <c r="B1556" s="9"/>
      <c r="C1556" s="9"/>
      <c r="D1556" s="19"/>
      <c r="E1556" s="9"/>
    </row>
    <row r="1557" spans="1:5" x14ac:dyDescent="0.25">
      <c r="A1557" s="10"/>
      <c r="B1557" s="9"/>
      <c r="C1557" s="9"/>
      <c r="D1557" s="19"/>
      <c r="E1557" s="9"/>
    </row>
    <row r="1558" spans="1:5" x14ac:dyDescent="0.25">
      <c r="A1558" s="10"/>
      <c r="B1558" s="9"/>
      <c r="C1558" s="9"/>
      <c r="D1558" s="19"/>
      <c r="E1558" s="9"/>
    </row>
    <row r="1559" spans="1:5" x14ac:dyDescent="0.25">
      <c r="A1559" s="10"/>
      <c r="B1559" s="9"/>
      <c r="C1559" s="9"/>
      <c r="D1559" s="19"/>
      <c r="E1559" s="9"/>
    </row>
    <row r="1560" spans="1:5" x14ac:dyDescent="0.25">
      <c r="A1560" s="10"/>
      <c r="B1560" s="9"/>
      <c r="C1560" s="9"/>
      <c r="D1560" s="19"/>
      <c r="E1560" s="9"/>
    </row>
    <row r="1561" spans="1:5" x14ac:dyDescent="0.25">
      <c r="A1561" s="10"/>
      <c r="B1561" s="9"/>
      <c r="C1561" s="9"/>
      <c r="D1561" s="19"/>
      <c r="E1561" s="9"/>
    </row>
    <row r="1562" spans="1:5" x14ac:dyDescent="0.25">
      <c r="A1562" s="10"/>
      <c r="B1562" s="9"/>
      <c r="C1562" s="9"/>
      <c r="D1562" s="19"/>
      <c r="E1562" s="9"/>
    </row>
    <row r="1563" spans="1:5" x14ac:dyDescent="0.25">
      <c r="A1563" s="10"/>
      <c r="B1563" s="9"/>
      <c r="C1563" s="9"/>
      <c r="D1563" s="19"/>
      <c r="E1563" s="9"/>
    </row>
    <row r="1564" spans="1:5" x14ac:dyDescent="0.25">
      <c r="A1564" s="10"/>
      <c r="B1564" s="9"/>
      <c r="C1564" s="9"/>
      <c r="D1564" s="19"/>
      <c r="E1564" s="9"/>
    </row>
    <row r="1565" spans="1:5" x14ac:dyDescent="0.25">
      <c r="A1565" s="10"/>
      <c r="B1565" s="9"/>
      <c r="C1565" s="9"/>
      <c r="D1565" s="19"/>
      <c r="E1565" s="9"/>
    </row>
    <row r="1566" spans="1:5" x14ac:dyDescent="0.25">
      <c r="A1566" s="10"/>
      <c r="B1566" s="9"/>
      <c r="C1566" s="9"/>
      <c r="D1566" s="19"/>
      <c r="E1566" s="9"/>
    </row>
    <row r="1567" spans="1:5" x14ac:dyDescent="0.25">
      <c r="A1567" s="10"/>
      <c r="B1567" s="9"/>
      <c r="C1567" s="9"/>
      <c r="D1567" s="19"/>
      <c r="E1567" s="9"/>
    </row>
    <row r="1568" spans="1:5" x14ac:dyDescent="0.25">
      <c r="A1568" s="10"/>
      <c r="B1568" s="9"/>
      <c r="C1568" s="9"/>
      <c r="D1568" s="19"/>
      <c r="E1568" s="9"/>
    </row>
    <row r="1569" spans="1:5" x14ac:dyDescent="0.25">
      <c r="A1569" s="10"/>
      <c r="B1569" s="9"/>
      <c r="C1569" s="9"/>
      <c r="D1569" s="19"/>
      <c r="E1569" s="9"/>
    </row>
    <row r="1570" spans="1:5" x14ac:dyDescent="0.25">
      <c r="A1570" s="10"/>
      <c r="B1570" s="9"/>
      <c r="C1570" s="9"/>
      <c r="D1570" s="19"/>
      <c r="E1570" s="9"/>
    </row>
    <row r="1571" spans="1:5" x14ac:dyDescent="0.25">
      <c r="A1571" s="10"/>
      <c r="B1571" s="9"/>
      <c r="C1571" s="9"/>
      <c r="D1571" s="19"/>
      <c r="E1571" s="9"/>
    </row>
    <row r="1572" spans="1:5" x14ac:dyDescent="0.25">
      <c r="A1572" s="10"/>
      <c r="B1572" s="9"/>
      <c r="C1572" s="9"/>
      <c r="D1572" s="19"/>
      <c r="E1572" s="9"/>
    </row>
    <row r="1573" spans="1:5" x14ac:dyDescent="0.25">
      <c r="A1573" s="10"/>
      <c r="B1573" s="9"/>
      <c r="C1573" s="9"/>
      <c r="D1573" s="19"/>
      <c r="E1573" s="9"/>
    </row>
    <row r="1574" spans="1:5" x14ac:dyDescent="0.25">
      <c r="A1574" s="10"/>
      <c r="B1574" s="9"/>
      <c r="C1574" s="9"/>
      <c r="D1574" s="19"/>
      <c r="E1574" s="9"/>
    </row>
    <row r="1575" spans="1:5" x14ac:dyDescent="0.25">
      <c r="A1575" s="10"/>
      <c r="B1575" s="9"/>
      <c r="C1575" s="9"/>
      <c r="D1575" s="19"/>
      <c r="E1575" s="9"/>
    </row>
    <row r="1576" spans="1:5" x14ac:dyDescent="0.25">
      <c r="A1576" s="10"/>
      <c r="B1576" s="9"/>
      <c r="C1576" s="9"/>
      <c r="D1576" s="19"/>
      <c r="E1576" s="9"/>
    </row>
    <row r="1577" spans="1:5" x14ac:dyDescent="0.25">
      <c r="A1577" s="10"/>
      <c r="B1577" s="9"/>
      <c r="C1577" s="9"/>
      <c r="D1577" s="19"/>
      <c r="E1577" s="9"/>
    </row>
    <row r="1578" spans="1:5" x14ac:dyDescent="0.25">
      <c r="A1578" s="10"/>
      <c r="B1578" s="9"/>
      <c r="C1578" s="9"/>
      <c r="D1578" s="19"/>
      <c r="E1578" s="9"/>
    </row>
    <row r="1579" spans="1:5" x14ac:dyDescent="0.25">
      <c r="A1579" s="10"/>
      <c r="B1579" s="9"/>
      <c r="C1579" s="9"/>
      <c r="D1579" s="19"/>
      <c r="E1579" s="9"/>
    </row>
    <row r="1580" spans="1:5" x14ac:dyDescent="0.25">
      <c r="A1580" s="10"/>
      <c r="B1580" s="9"/>
      <c r="C1580" s="9"/>
      <c r="D1580" s="19"/>
      <c r="E1580" s="9"/>
    </row>
    <row r="1581" spans="1:5" x14ac:dyDescent="0.25">
      <c r="A1581" s="10"/>
      <c r="B1581" s="9"/>
      <c r="C1581" s="9"/>
      <c r="D1581" s="19"/>
      <c r="E1581" s="9"/>
    </row>
    <row r="1582" spans="1:5" x14ac:dyDescent="0.25">
      <c r="A1582" s="10"/>
      <c r="B1582" s="9"/>
      <c r="C1582" s="9"/>
      <c r="D1582" s="19"/>
      <c r="E1582" s="9"/>
    </row>
    <row r="1583" spans="1:5" x14ac:dyDescent="0.25">
      <c r="A1583" s="10"/>
      <c r="B1583" s="9"/>
      <c r="C1583" s="9"/>
      <c r="D1583" s="19"/>
      <c r="E1583" s="9"/>
    </row>
    <row r="1584" spans="1:5" x14ac:dyDescent="0.25">
      <c r="A1584" s="10"/>
      <c r="B1584" s="9"/>
      <c r="C1584" s="9"/>
      <c r="D1584" s="19"/>
      <c r="E1584" s="9"/>
    </row>
    <row r="1585" spans="1:5" x14ac:dyDescent="0.25">
      <c r="A1585" s="10"/>
      <c r="B1585" s="9"/>
      <c r="C1585" s="9"/>
      <c r="D1585" s="19"/>
      <c r="E1585" s="9"/>
    </row>
    <row r="1586" spans="1:5" x14ac:dyDescent="0.25">
      <c r="A1586" s="10"/>
      <c r="B1586" s="9"/>
      <c r="C1586" s="9"/>
      <c r="D1586" s="19"/>
      <c r="E1586" s="9"/>
    </row>
    <row r="1587" spans="1:5" x14ac:dyDescent="0.25">
      <c r="A1587" s="10"/>
      <c r="B1587" s="9"/>
      <c r="C1587" s="9"/>
      <c r="D1587" s="19"/>
      <c r="E1587" s="9"/>
    </row>
    <row r="1588" spans="1:5" x14ac:dyDescent="0.25">
      <c r="A1588" s="10"/>
      <c r="B1588" s="9"/>
      <c r="C1588" s="9"/>
      <c r="D1588" s="19"/>
      <c r="E1588" s="9"/>
    </row>
    <row r="1589" spans="1:5" x14ac:dyDescent="0.25">
      <c r="A1589" s="10"/>
      <c r="B1589" s="9"/>
      <c r="C1589" s="9"/>
      <c r="D1589" s="19"/>
      <c r="E1589" s="9"/>
    </row>
    <row r="1590" spans="1:5" x14ac:dyDescent="0.25">
      <c r="A1590" s="10"/>
      <c r="B1590" s="9"/>
      <c r="C1590" s="9"/>
      <c r="D1590" s="19"/>
      <c r="E1590" s="9"/>
    </row>
    <row r="1591" spans="1:5" x14ac:dyDescent="0.25">
      <c r="A1591" s="10"/>
      <c r="B1591" s="9"/>
      <c r="C1591" s="9"/>
      <c r="D1591" s="19"/>
      <c r="E1591" s="9"/>
    </row>
    <row r="1592" spans="1:5" x14ac:dyDescent="0.25">
      <c r="A1592" s="10"/>
      <c r="B1592" s="9"/>
      <c r="C1592" s="9"/>
      <c r="D1592" s="19"/>
      <c r="E1592" s="9"/>
    </row>
    <row r="1593" spans="1:5" x14ac:dyDescent="0.25">
      <c r="A1593" s="10"/>
      <c r="B1593" s="9"/>
      <c r="C1593" s="9"/>
      <c r="D1593" s="19"/>
      <c r="E1593" s="9"/>
    </row>
    <row r="1594" spans="1:5" x14ac:dyDescent="0.25">
      <c r="A1594" s="10"/>
      <c r="B1594" s="9"/>
      <c r="C1594" s="9"/>
      <c r="D1594" s="19"/>
      <c r="E1594" s="9"/>
    </row>
    <row r="1595" spans="1:5" x14ac:dyDescent="0.25">
      <c r="A1595" s="10"/>
      <c r="B1595" s="9"/>
      <c r="C1595" s="9"/>
      <c r="D1595" s="19"/>
      <c r="E1595" s="9"/>
    </row>
    <row r="1596" spans="1:5" x14ac:dyDescent="0.25">
      <c r="A1596" s="10"/>
      <c r="B1596" s="9"/>
      <c r="C1596" s="9"/>
      <c r="D1596" s="19"/>
      <c r="E1596" s="9"/>
    </row>
    <row r="1597" spans="1:5" x14ac:dyDescent="0.25">
      <c r="A1597" s="10"/>
      <c r="B1597" s="9"/>
      <c r="C1597" s="9"/>
      <c r="D1597" s="19"/>
      <c r="E1597" s="9"/>
    </row>
    <row r="1598" spans="1:5" x14ac:dyDescent="0.25">
      <c r="A1598" s="10"/>
      <c r="B1598" s="9"/>
      <c r="C1598" s="9"/>
      <c r="D1598" s="19"/>
      <c r="E1598" s="9"/>
    </row>
    <row r="1599" spans="1:5" x14ac:dyDescent="0.25">
      <c r="A1599" s="10"/>
      <c r="B1599" s="9"/>
      <c r="C1599" s="9"/>
      <c r="D1599" s="19"/>
      <c r="E1599" s="9"/>
    </row>
    <row r="1600" spans="1:5" x14ac:dyDescent="0.25">
      <c r="A1600" s="10"/>
      <c r="B1600" s="9"/>
      <c r="C1600" s="9"/>
      <c r="D1600" s="19"/>
      <c r="E1600" s="9"/>
    </row>
    <row r="1601" spans="1:5" x14ac:dyDescent="0.25">
      <c r="A1601" s="10"/>
      <c r="B1601" s="9"/>
      <c r="C1601" s="9"/>
      <c r="D1601" s="19"/>
      <c r="E1601" s="9"/>
    </row>
    <row r="1602" spans="1:5" x14ac:dyDescent="0.25">
      <c r="A1602" s="10"/>
      <c r="B1602" s="9"/>
      <c r="C1602" s="9"/>
      <c r="D1602" s="19"/>
      <c r="E1602" s="9"/>
    </row>
    <row r="1603" spans="1:5" x14ac:dyDescent="0.25">
      <c r="A1603" s="10"/>
      <c r="B1603" s="9"/>
      <c r="C1603" s="9"/>
      <c r="D1603" s="19"/>
      <c r="E1603" s="9"/>
    </row>
    <row r="1604" spans="1:5" x14ac:dyDescent="0.25">
      <c r="A1604" s="10"/>
      <c r="B1604" s="9"/>
      <c r="C1604" s="9"/>
      <c r="D1604" s="19"/>
      <c r="E1604" s="9"/>
    </row>
    <row r="1605" spans="1:5" x14ac:dyDescent="0.25">
      <c r="A1605" s="10"/>
      <c r="B1605" s="9"/>
      <c r="C1605" s="9"/>
      <c r="D1605" s="19"/>
      <c r="E1605" s="9"/>
    </row>
    <row r="1606" spans="1:5" x14ac:dyDescent="0.25">
      <c r="A1606" s="10"/>
      <c r="B1606" s="9"/>
      <c r="C1606" s="9"/>
      <c r="D1606" s="19"/>
      <c r="E1606" s="9"/>
    </row>
    <row r="1607" spans="1:5" x14ac:dyDescent="0.25">
      <c r="A1607" s="10"/>
      <c r="B1607" s="9"/>
      <c r="C1607" s="9"/>
      <c r="D1607" s="19"/>
      <c r="E1607" s="9"/>
    </row>
    <row r="1608" spans="1:5" x14ac:dyDescent="0.25">
      <c r="A1608" s="10"/>
      <c r="B1608" s="9"/>
      <c r="C1608" s="9"/>
      <c r="D1608" s="19"/>
      <c r="E1608" s="9"/>
    </row>
    <row r="1609" spans="1:5" x14ac:dyDescent="0.25">
      <c r="A1609" s="10"/>
      <c r="B1609" s="9"/>
      <c r="C1609" s="9"/>
      <c r="D1609" s="19"/>
      <c r="E1609" s="9"/>
    </row>
    <row r="1610" spans="1:5" x14ac:dyDescent="0.25">
      <c r="A1610" s="10"/>
      <c r="B1610" s="9"/>
      <c r="C1610" s="9"/>
      <c r="D1610" s="19"/>
      <c r="E1610" s="9"/>
    </row>
    <row r="1611" spans="1:5" x14ac:dyDescent="0.25">
      <c r="A1611" s="10"/>
      <c r="B1611" s="9"/>
      <c r="C1611" s="9"/>
      <c r="D1611" s="19"/>
      <c r="E1611" s="9"/>
    </row>
    <row r="1612" spans="1:5" x14ac:dyDescent="0.25">
      <c r="A1612" s="10"/>
      <c r="B1612" s="9"/>
      <c r="C1612" s="9"/>
      <c r="D1612" s="19"/>
      <c r="E1612" s="9"/>
    </row>
    <row r="1613" spans="1:5" x14ac:dyDescent="0.25">
      <c r="A1613" s="10"/>
      <c r="B1613" s="9"/>
      <c r="C1613" s="9"/>
      <c r="D1613" s="19"/>
      <c r="E1613" s="9"/>
    </row>
    <row r="1614" spans="1:5" x14ac:dyDescent="0.25">
      <c r="A1614" s="10"/>
      <c r="B1614" s="9"/>
      <c r="C1614" s="9"/>
      <c r="D1614" s="19"/>
      <c r="E1614" s="9"/>
    </row>
    <row r="1615" spans="1:5" x14ac:dyDescent="0.25">
      <c r="A1615" s="10"/>
      <c r="B1615" s="9"/>
      <c r="C1615" s="9"/>
      <c r="D1615" s="19"/>
      <c r="E1615" s="9"/>
    </row>
    <row r="1616" spans="1:5" x14ac:dyDescent="0.25">
      <c r="A1616" s="10"/>
      <c r="B1616" s="9"/>
      <c r="C1616" s="9"/>
      <c r="D1616" s="19"/>
      <c r="E1616" s="9"/>
    </row>
    <row r="1617" spans="1:5" x14ac:dyDescent="0.25">
      <c r="A1617" s="10"/>
      <c r="B1617" s="9"/>
      <c r="C1617" s="9"/>
      <c r="D1617" s="19"/>
      <c r="E1617" s="9"/>
    </row>
    <row r="1618" spans="1:5" x14ac:dyDescent="0.25">
      <c r="A1618" s="10"/>
      <c r="B1618" s="9"/>
      <c r="C1618" s="9"/>
      <c r="D1618" s="19"/>
      <c r="E1618" s="9"/>
    </row>
    <row r="1619" spans="1:5" x14ac:dyDescent="0.25">
      <c r="A1619" s="10"/>
      <c r="B1619" s="9"/>
      <c r="C1619" s="9"/>
      <c r="D1619" s="19"/>
      <c r="E1619" s="9"/>
    </row>
    <row r="1620" spans="1:5" x14ac:dyDescent="0.25">
      <c r="A1620" s="10"/>
      <c r="B1620" s="9"/>
      <c r="C1620" s="9"/>
      <c r="D1620" s="19"/>
      <c r="E1620" s="9"/>
    </row>
    <row r="1621" spans="1:5" x14ac:dyDescent="0.25">
      <c r="A1621" s="10"/>
      <c r="B1621" s="9"/>
      <c r="C1621" s="9"/>
      <c r="D1621" s="19"/>
      <c r="E1621" s="9"/>
    </row>
    <row r="1622" spans="1:5" x14ac:dyDescent="0.25">
      <c r="A1622" s="10"/>
      <c r="B1622" s="9"/>
      <c r="C1622" s="9"/>
      <c r="D1622" s="19"/>
      <c r="E1622" s="9"/>
    </row>
    <row r="1623" spans="1:5" x14ac:dyDescent="0.25">
      <c r="A1623" s="10"/>
      <c r="B1623" s="9"/>
      <c r="C1623" s="9"/>
      <c r="D1623" s="19"/>
      <c r="E1623" s="9"/>
    </row>
    <row r="1624" spans="1:5" x14ac:dyDescent="0.25">
      <c r="A1624" s="10"/>
      <c r="B1624" s="9"/>
      <c r="C1624" s="9"/>
      <c r="D1624" s="19"/>
      <c r="E1624" s="9"/>
    </row>
    <row r="1625" spans="1:5" x14ac:dyDescent="0.25">
      <c r="A1625" s="10"/>
      <c r="B1625" s="9"/>
      <c r="C1625" s="9"/>
      <c r="D1625" s="19"/>
      <c r="E1625" s="9"/>
    </row>
    <row r="1626" spans="1:5" x14ac:dyDescent="0.25">
      <c r="A1626" s="10"/>
      <c r="B1626" s="9"/>
      <c r="C1626" s="9"/>
      <c r="D1626" s="19"/>
      <c r="E1626" s="9"/>
    </row>
    <row r="1627" spans="1:5" x14ac:dyDescent="0.25">
      <c r="A1627" s="10"/>
      <c r="B1627" s="9"/>
      <c r="C1627" s="9"/>
      <c r="D1627" s="19"/>
      <c r="E1627" s="9"/>
    </row>
    <row r="1628" spans="1:5" x14ac:dyDescent="0.25">
      <c r="A1628" s="10"/>
      <c r="B1628" s="9"/>
      <c r="C1628" s="9"/>
      <c r="D1628" s="19"/>
      <c r="E1628" s="9"/>
    </row>
    <row r="1629" spans="1:5" x14ac:dyDescent="0.25">
      <c r="A1629" s="10"/>
      <c r="B1629" s="9"/>
      <c r="C1629" s="9"/>
      <c r="D1629" s="19"/>
      <c r="E1629" s="9"/>
    </row>
    <row r="1630" spans="1:5" x14ac:dyDescent="0.25">
      <c r="A1630" s="10"/>
      <c r="B1630" s="9"/>
      <c r="C1630" s="9"/>
      <c r="D1630" s="19"/>
      <c r="E1630" s="9"/>
    </row>
    <row r="1631" spans="1:5" x14ac:dyDescent="0.25">
      <c r="A1631" s="10"/>
      <c r="B1631" s="9"/>
      <c r="C1631" s="9"/>
      <c r="D1631" s="19"/>
      <c r="E1631" s="9"/>
    </row>
    <row r="1632" spans="1:5" x14ac:dyDescent="0.25">
      <c r="A1632" s="10"/>
      <c r="B1632" s="9"/>
      <c r="C1632" s="9"/>
      <c r="D1632" s="19"/>
      <c r="E1632" s="9"/>
    </row>
    <row r="1633" spans="1:5" x14ac:dyDescent="0.25">
      <c r="A1633" s="10"/>
      <c r="B1633" s="9"/>
      <c r="C1633" s="9"/>
      <c r="D1633" s="19"/>
      <c r="E1633" s="9"/>
    </row>
    <row r="1634" spans="1:5" x14ac:dyDescent="0.25">
      <c r="A1634" s="10"/>
      <c r="B1634" s="9"/>
      <c r="C1634" s="9"/>
      <c r="D1634" s="19"/>
      <c r="E1634" s="9"/>
    </row>
    <row r="1635" spans="1:5" x14ac:dyDescent="0.25">
      <c r="A1635" s="10"/>
      <c r="B1635" s="9"/>
      <c r="C1635" s="9"/>
      <c r="D1635" s="19"/>
      <c r="E1635" s="9"/>
    </row>
    <row r="1636" spans="1:5" x14ac:dyDescent="0.25">
      <c r="A1636" s="10"/>
      <c r="B1636" s="9"/>
      <c r="C1636" s="9"/>
      <c r="D1636" s="19"/>
      <c r="E1636" s="9"/>
    </row>
    <row r="1637" spans="1:5" x14ac:dyDescent="0.25">
      <c r="A1637" s="10"/>
      <c r="B1637" s="9"/>
      <c r="C1637" s="9"/>
      <c r="D1637" s="19"/>
      <c r="E1637" s="9"/>
    </row>
    <row r="1638" spans="1:5" x14ac:dyDescent="0.25">
      <c r="A1638" s="10"/>
      <c r="B1638" s="9"/>
      <c r="C1638" s="9"/>
      <c r="D1638" s="19"/>
      <c r="E1638" s="9"/>
    </row>
    <row r="1639" spans="1:5" x14ac:dyDescent="0.25">
      <c r="A1639" s="10"/>
      <c r="B1639" s="9"/>
      <c r="C1639" s="9"/>
      <c r="D1639" s="19"/>
      <c r="E1639" s="9"/>
    </row>
    <row r="1640" spans="1:5" x14ac:dyDescent="0.25">
      <c r="A1640" s="10"/>
      <c r="B1640" s="9"/>
      <c r="C1640" s="9"/>
      <c r="D1640" s="19"/>
      <c r="E1640" s="9"/>
    </row>
    <row r="1641" spans="1:5" x14ac:dyDescent="0.25">
      <c r="A1641" s="10"/>
      <c r="B1641" s="9"/>
      <c r="C1641" s="9"/>
      <c r="D1641" s="19"/>
      <c r="E1641" s="9"/>
    </row>
    <row r="1642" spans="1:5" x14ac:dyDescent="0.25">
      <c r="A1642" s="10"/>
      <c r="B1642" s="9"/>
      <c r="C1642" s="9"/>
      <c r="D1642" s="19"/>
      <c r="E1642" s="9"/>
    </row>
    <row r="1643" spans="1:5" x14ac:dyDescent="0.25">
      <c r="A1643" s="10"/>
      <c r="B1643" s="9"/>
      <c r="C1643" s="9"/>
      <c r="D1643" s="19"/>
      <c r="E1643" s="9"/>
    </row>
    <row r="1644" spans="1:5" x14ac:dyDescent="0.25">
      <c r="A1644" s="10"/>
      <c r="B1644" s="9"/>
      <c r="C1644" s="9"/>
      <c r="D1644" s="19"/>
      <c r="E1644" s="9"/>
    </row>
    <row r="1645" spans="1:5" x14ac:dyDescent="0.25">
      <c r="A1645" s="10"/>
      <c r="B1645" s="9"/>
      <c r="C1645" s="9"/>
      <c r="D1645" s="19"/>
      <c r="E1645" s="9"/>
    </row>
    <row r="1646" spans="1:5" x14ac:dyDescent="0.25">
      <c r="A1646" s="10"/>
      <c r="B1646" s="9"/>
      <c r="C1646" s="9"/>
      <c r="D1646" s="19"/>
      <c r="E1646" s="9"/>
    </row>
    <row r="1647" spans="1:5" x14ac:dyDescent="0.25">
      <c r="A1647" s="10"/>
      <c r="B1647" s="9"/>
      <c r="C1647" s="9"/>
      <c r="D1647" s="19"/>
      <c r="E1647" s="9"/>
    </row>
    <row r="1648" spans="1:5" x14ac:dyDescent="0.25">
      <c r="A1648" s="10"/>
      <c r="B1648" s="9"/>
      <c r="C1648" s="9"/>
      <c r="D1648" s="19"/>
      <c r="E1648" s="9"/>
    </row>
    <row r="1649" spans="1:5" x14ac:dyDescent="0.25">
      <c r="A1649" s="10"/>
      <c r="B1649" s="9"/>
      <c r="C1649" s="9"/>
      <c r="D1649" s="19"/>
      <c r="E1649" s="9"/>
    </row>
    <row r="1650" spans="1:5" x14ac:dyDescent="0.25">
      <c r="A1650" s="10"/>
      <c r="B1650" s="9"/>
      <c r="C1650" s="9"/>
      <c r="D1650" s="19"/>
      <c r="E1650" s="9"/>
    </row>
    <row r="1651" spans="1:5" x14ac:dyDescent="0.25">
      <c r="A1651" s="10"/>
      <c r="B1651" s="9"/>
      <c r="C1651" s="9"/>
      <c r="D1651" s="19"/>
      <c r="E1651" s="9"/>
    </row>
    <row r="1652" spans="1:5" x14ac:dyDescent="0.25">
      <c r="A1652" s="10"/>
      <c r="B1652" s="9"/>
      <c r="C1652" s="9"/>
      <c r="D1652" s="19"/>
      <c r="E1652" s="9"/>
    </row>
    <row r="1653" spans="1:5" x14ac:dyDescent="0.25">
      <c r="A1653" s="10"/>
      <c r="B1653" s="9"/>
      <c r="C1653" s="9"/>
      <c r="D1653" s="19"/>
      <c r="E1653" s="9"/>
    </row>
    <row r="1654" spans="1:5" x14ac:dyDescent="0.25">
      <c r="A1654" s="10"/>
      <c r="B1654" s="9"/>
      <c r="C1654" s="9"/>
      <c r="D1654" s="19"/>
      <c r="E1654" s="9"/>
    </row>
    <row r="1655" spans="1:5" x14ac:dyDescent="0.25">
      <c r="A1655" s="10"/>
      <c r="B1655" s="9"/>
      <c r="C1655" s="9"/>
      <c r="D1655" s="19"/>
      <c r="E1655" s="9"/>
    </row>
    <row r="1656" spans="1:5" x14ac:dyDescent="0.25">
      <c r="A1656" s="10"/>
      <c r="B1656" s="9"/>
      <c r="C1656" s="9"/>
      <c r="D1656" s="19"/>
      <c r="E1656" s="9"/>
    </row>
    <row r="1657" spans="1:5" x14ac:dyDescent="0.25">
      <c r="A1657" s="10"/>
      <c r="B1657" s="9"/>
      <c r="C1657" s="9"/>
      <c r="D1657" s="19"/>
      <c r="E1657" s="9"/>
    </row>
    <row r="1658" spans="1:5" x14ac:dyDescent="0.25">
      <c r="A1658" s="10"/>
      <c r="B1658" s="9"/>
      <c r="C1658" s="9"/>
      <c r="D1658" s="19"/>
      <c r="E1658" s="9"/>
    </row>
    <row r="1659" spans="1:5" x14ac:dyDescent="0.25">
      <c r="A1659" s="10"/>
      <c r="B1659" s="9"/>
      <c r="C1659" s="9"/>
      <c r="D1659" s="19"/>
      <c r="E1659" s="9"/>
    </row>
    <row r="1660" spans="1:5" x14ac:dyDescent="0.25">
      <c r="A1660" s="10"/>
      <c r="B1660" s="9"/>
      <c r="C1660" s="9"/>
      <c r="D1660" s="19"/>
      <c r="E1660" s="9"/>
    </row>
    <row r="1661" spans="1:5" x14ac:dyDescent="0.25">
      <c r="A1661" s="10"/>
      <c r="B1661" s="9"/>
      <c r="C1661" s="9"/>
      <c r="D1661" s="19"/>
      <c r="E1661" s="9"/>
    </row>
    <row r="1662" spans="1:5" x14ac:dyDescent="0.25">
      <c r="A1662" s="10"/>
      <c r="B1662" s="9"/>
      <c r="C1662" s="9"/>
      <c r="D1662" s="19"/>
      <c r="E1662" s="9"/>
    </row>
    <row r="1663" spans="1:5" x14ac:dyDescent="0.25">
      <c r="A1663" s="10"/>
      <c r="B1663" s="9"/>
      <c r="C1663" s="9"/>
      <c r="D1663" s="19"/>
      <c r="E1663" s="9"/>
    </row>
    <row r="1664" spans="1:5" x14ac:dyDescent="0.25">
      <c r="A1664" s="10"/>
      <c r="B1664" s="9"/>
      <c r="C1664" s="9"/>
      <c r="D1664" s="19"/>
      <c r="E1664" s="9"/>
    </row>
    <row r="1665" spans="1:5" x14ac:dyDescent="0.25">
      <c r="A1665" s="10"/>
      <c r="B1665" s="9"/>
      <c r="C1665" s="9"/>
      <c r="D1665" s="19"/>
      <c r="E1665" s="9"/>
    </row>
    <row r="1666" spans="1:5" x14ac:dyDescent="0.25">
      <c r="A1666" s="10"/>
      <c r="B1666" s="9"/>
      <c r="C1666" s="9"/>
      <c r="D1666" s="19"/>
      <c r="E1666" s="9"/>
    </row>
    <row r="1667" spans="1:5" x14ac:dyDescent="0.25">
      <c r="A1667" s="10"/>
      <c r="B1667" s="9"/>
      <c r="C1667" s="9"/>
      <c r="D1667" s="19"/>
      <c r="E1667" s="9"/>
    </row>
    <row r="1668" spans="1:5" x14ac:dyDescent="0.25">
      <c r="A1668" s="10"/>
      <c r="B1668" s="9"/>
      <c r="C1668" s="9"/>
      <c r="D1668" s="19"/>
      <c r="E1668" s="9"/>
    </row>
    <row r="1669" spans="1:5" x14ac:dyDescent="0.25">
      <c r="A1669" s="10"/>
      <c r="B1669" s="9"/>
      <c r="C1669" s="9"/>
      <c r="D1669" s="19"/>
      <c r="E1669" s="9"/>
    </row>
    <row r="1670" spans="1:5" x14ac:dyDescent="0.25">
      <c r="A1670" s="10"/>
      <c r="B1670" s="9"/>
      <c r="C1670" s="9"/>
      <c r="D1670" s="19"/>
      <c r="E1670" s="9"/>
    </row>
    <row r="1671" spans="1:5" x14ac:dyDescent="0.25">
      <c r="A1671" s="10"/>
      <c r="B1671" s="9"/>
      <c r="C1671" s="9"/>
      <c r="D1671" s="19"/>
      <c r="E1671" s="9"/>
    </row>
    <row r="1672" spans="1:5" x14ac:dyDescent="0.25">
      <c r="A1672" s="10"/>
      <c r="B1672" s="9"/>
      <c r="C1672" s="9"/>
      <c r="D1672" s="19"/>
      <c r="E1672" s="9"/>
    </row>
    <row r="1673" spans="1:5" x14ac:dyDescent="0.25">
      <c r="A1673" s="10"/>
      <c r="B1673" s="9"/>
      <c r="C1673" s="9"/>
      <c r="D1673" s="19"/>
      <c r="E1673" s="9"/>
    </row>
    <row r="1674" spans="1:5" x14ac:dyDescent="0.25">
      <c r="A1674" s="10"/>
      <c r="B1674" s="9"/>
      <c r="C1674" s="9"/>
      <c r="D1674" s="19"/>
      <c r="E1674" s="9"/>
    </row>
    <row r="1675" spans="1:5" x14ac:dyDescent="0.25">
      <c r="A1675" s="10"/>
      <c r="B1675" s="9"/>
      <c r="C1675" s="9"/>
      <c r="D1675" s="19"/>
      <c r="E1675" s="9"/>
    </row>
    <row r="1676" spans="1:5" x14ac:dyDescent="0.25">
      <c r="A1676" s="10"/>
      <c r="B1676" s="9"/>
      <c r="C1676" s="9"/>
      <c r="D1676" s="19"/>
      <c r="E1676" s="9"/>
    </row>
    <row r="1677" spans="1:5" x14ac:dyDescent="0.25">
      <c r="A1677" s="10"/>
      <c r="B1677" s="9"/>
      <c r="C1677" s="9"/>
      <c r="D1677" s="19"/>
      <c r="E1677" s="9"/>
    </row>
    <row r="1678" spans="1:5" x14ac:dyDescent="0.25">
      <c r="A1678" s="10"/>
      <c r="B1678" s="9"/>
      <c r="C1678" s="9"/>
      <c r="D1678" s="19"/>
      <c r="E1678" s="9"/>
    </row>
    <row r="1679" spans="1:5" x14ac:dyDescent="0.25">
      <c r="A1679" s="10"/>
      <c r="B1679" s="9"/>
      <c r="C1679" s="9"/>
      <c r="D1679" s="19"/>
      <c r="E1679" s="9"/>
    </row>
    <row r="1680" spans="1:5" x14ac:dyDescent="0.25">
      <c r="A1680" s="10"/>
      <c r="B1680" s="9"/>
      <c r="C1680" s="9"/>
      <c r="D1680" s="19"/>
      <c r="E1680" s="9"/>
    </row>
    <row r="1681" spans="1:5" x14ac:dyDescent="0.25">
      <c r="A1681" s="10"/>
      <c r="B1681" s="9"/>
      <c r="C1681" s="9"/>
      <c r="D1681" s="19"/>
      <c r="E1681" s="9"/>
    </row>
    <row r="1682" spans="1:5" x14ac:dyDescent="0.25">
      <c r="A1682" s="10"/>
      <c r="B1682" s="9"/>
      <c r="C1682" s="9"/>
      <c r="D1682" s="19"/>
      <c r="E1682" s="9"/>
    </row>
    <row r="1683" spans="1:5" x14ac:dyDescent="0.25">
      <c r="A1683" s="10"/>
      <c r="B1683" s="9"/>
      <c r="C1683" s="9"/>
      <c r="D1683" s="19"/>
      <c r="E1683" s="9"/>
    </row>
    <row r="1684" spans="1:5" x14ac:dyDescent="0.25">
      <c r="A1684" s="10"/>
      <c r="B1684" s="9"/>
      <c r="C1684" s="9"/>
      <c r="D1684" s="19"/>
      <c r="E1684" s="9"/>
    </row>
    <row r="1685" spans="1:5" x14ac:dyDescent="0.25">
      <c r="A1685" s="10"/>
      <c r="B1685" s="9"/>
      <c r="C1685" s="9"/>
      <c r="D1685" s="19"/>
      <c r="E1685" s="9"/>
    </row>
    <row r="1686" spans="1:5" x14ac:dyDescent="0.25">
      <c r="A1686" s="10"/>
      <c r="B1686" s="9"/>
      <c r="C1686" s="9"/>
      <c r="D1686" s="19"/>
      <c r="E1686" s="9"/>
    </row>
    <row r="1687" spans="1:5" x14ac:dyDescent="0.25">
      <c r="A1687" s="10"/>
      <c r="B1687" s="9"/>
      <c r="C1687" s="9"/>
      <c r="D1687" s="19"/>
      <c r="E1687" s="9"/>
    </row>
    <row r="1688" spans="1:5" x14ac:dyDescent="0.25">
      <c r="A1688" s="10"/>
      <c r="B1688" s="9"/>
      <c r="C1688" s="9"/>
      <c r="D1688" s="19"/>
      <c r="E1688" s="9"/>
    </row>
    <row r="1689" spans="1:5" x14ac:dyDescent="0.25">
      <c r="A1689" s="10"/>
      <c r="B1689" s="9"/>
      <c r="C1689" s="9"/>
      <c r="D1689" s="19"/>
      <c r="E1689" s="9"/>
    </row>
    <row r="1690" spans="1:5" x14ac:dyDescent="0.25">
      <c r="A1690" s="10"/>
      <c r="B1690" s="9"/>
      <c r="C1690" s="9"/>
      <c r="D1690" s="19"/>
      <c r="E1690" s="9"/>
    </row>
    <row r="1691" spans="1:5" x14ac:dyDescent="0.25">
      <c r="A1691" s="10"/>
      <c r="B1691" s="9"/>
      <c r="C1691" s="9"/>
      <c r="D1691" s="19"/>
      <c r="E1691" s="9"/>
    </row>
    <row r="1692" spans="1:5" x14ac:dyDescent="0.25">
      <c r="A1692" s="10"/>
      <c r="B1692" s="9"/>
      <c r="C1692" s="9"/>
      <c r="D1692" s="19"/>
      <c r="E1692" s="9"/>
    </row>
    <row r="1693" spans="1:5" x14ac:dyDescent="0.25">
      <c r="A1693" s="10"/>
      <c r="B1693" s="9"/>
      <c r="C1693" s="9"/>
      <c r="D1693" s="19"/>
      <c r="E1693" s="9"/>
    </row>
    <row r="1694" spans="1:5" x14ac:dyDescent="0.25">
      <c r="A1694" s="10"/>
      <c r="B1694" s="9"/>
      <c r="C1694" s="9"/>
      <c r="D1694" s="19"/>
      <c r="E1694" s="9"/>
    </row>
    <row r="1695" spans="1:5" x14ac:dyDescent="0.25">
      <c r="A1695" s="10"/>
      <c r="B1695" s="9"/>
      <c r="C1695" s="9"/>
      <c r="D1695" s="19"/>
      <c r="E1695" s="9"/>
    </row>
    <row r="1696" spans="1:5" x14ac:dyDescent="0.25">
      <c r="A1696" s="10"/>
      <c r="B1696" s="9"/>
      <c r="C1696" s="9"/>
      <c r="D1696" s="19"/>
      <c r="E1696" s="9"/>
    </row>
    <row r="1697" spans="1:5" x14ac:dyDescent="0.25">
      <c r="A1697" s="10"/>
      <c r="B1697" s="9"/>
      <c r="C1697" s="9"/>
      <c r="D1697" s="19"/>
      <c r="E1697" s="9"/>
    </row>
    <row r="1698" spans="1:5" x14ac:dyDescent="0.25">
      <c r="A1698" s="10"/>
      <c r="B1698" s="9"/>
      <c r="C1698" s="9"/>
      <c r="D1698" s="19"/>
      <c r="E1698" s="9"/>
    </row>
    <row r="1699" spans="1:5" x14ac:dyDescent="0.25">
      <c r="A1699" s="10"/>
      <c r="B1699" s="9"/>
      <c r="C1699" s="9"/>
      <c r="D1699" s="19"/>
      <c r="E1699" s="9"/>
    </row>
    <row r="1700" spans="1:5" x14ac:dyDescent="0.25">
      <c r="A1700" s="10"/>
      <c r="B1700" s="9"/>
      <c r="C1700" s="9"/>
      <c r="D1700" s="19"/>
      <c r="E1700" s="9"/>
    </row>
    <row r="1701" spans="1:5" x14ac:dyDescent="0.25">
      <c r="A1701" s="10"/>
      <c r="B1701" s="9"/>
      <c r="C1701" s="9"/>
      <c r="D1701" s="19"/>
      <c r="E1701" s="9"/>
    </row>
    <row r="1702" spans="1:5" x14ac:dyDescent="0.25">
      <c r="A1702" s="10"/>
      <c r="B1702" s="9"/>
      <c r="C1702" s="9"/>
      <c r="D1702" s="19"/>
      <c r="E1702" s="9"/>
    </row>
    <row r="1703" spans="1:5" x14ac:dyDescent="0.25">
      <c r="A1703" s="10"/>
      <c r="B1703" s="9"/>
      <c r="C1703" s="9"/>
      <c r="D1703" s="19"/>
      <c r="E1703" s="9"/>
    </row>
    <row r="1704" spans="1:5" x14ac:dyDescent="0.25">
      <c r="A1704" s="10"/>
      <c r="B1704" s="9"/>
      <c r="C1704" s="9"/>
      <c r="D1704" s="19"/>
      <c r="E1704" s="9"/>
    </row>
    <row r="1705" spans="1:5" x14ac:dyDescent="0.25">
      <c r="A1705" s="10"/>
      <c r="B1705" s="9"/>
      <c r="C1705" s="9"/>
      <c r="D1705" s="19"/>
      <c r="E1705" s="9"/>
    </row>
    <row r="1706" spans="1:5" x14ac:dyDescent="0.25">
      <c r="A1706" s="10"/>
      <c r="B1706" s="9"/>
      <c r="C1706" s="9"/>
      <c r="D1706" s="19"/>
      <c r="E1706" s="9"/>
    </row>
    <row r="1707" spans="1:5" x14ac:dyDescent="0.25">
      <c r="A1707" s="10"/>
      <c r="B1707" s="9"/>
      <c r="C1707" s="9"/>
      <c r="D1707" s="19"/>
      <c r="E1707" s="9"/>
    </row>
    <row r="1708" spans="1:5" x14ac:dyDescent="0.25">
      <c r="A1708" s="10"/>
      <c r="B1708" s="9"/>
      <c r="C1708" s="9"/>
      <c r="D1708" s="19"/>
      <c r="E1708" s="9"/>
    </row>
    <row r="1709" spans="1:5" x14ac:dyDescent="0.25">
      <c r="A1709" s="10"/>
      <c r="B1709" s="9"/>
      <c r="C1709" s="9"/>
      <c r="D1709" s="19"/>
      <c r="E1709" s="9"/>
    </row>
    <row r="1710" spans="1:5" x14ac:dyDescent="0.25">
      <c r="A1710" s="10"/>
      <c r="B1710" s="9"/>
      <c r="C1710" s="9"/>
      <c r="D1710" s="19"/>
      <c r="E1710" s="9"/>
    </row>
    <row r="1711" spans="1:5" x14ac:dyDescent="0.25">
      <c r="A1711" s="10"/>
      <c r="B1711" s="9"/>
      <c r="C1711" s="9"/>
      <c r="D1711" s="19"/>
      <c r="E1711" s="9"/>
    </row>
    <row r="1712" spans="1:5" x14ac:dyDescent="0.25">
      <c r="A1712" s="10"/>
      <c r="B1712" s="9"/>
      <c r="C1712" s="9"/>
      <c r="D1712" s="19"/>
      <c r="E1712" s="9"/>
    </row>
    <row r="1713" spans="1:5" x14ac:dyDescent="0.25">
      <c r="A1713" s="10"/>
      <c r="B1713" s="9"/>
      <c r="C1713" s="9"/>
      <c r="D1713" s="19"/>
      <c r="E1713" s="9"/>
    </row>
    <row r="1714" spans="1:5" x14ac:dyDescent="0.25">
      <c r="A1714" s="10"/>
      <c r="B1714" s="9"/>
      <c r="C1714" s="9"/>
      <c r="D1714" s="19"/>
      <c r="E1714" s="9"/>
    </row>
    <row r="1715" spans="1:5" x14ac:dyDescent="0.25">
      <c r="A1715" s="10"/>
      <c r="B1715" s="9"/>
      <c r="C1715" s="9"/>
      <c r="D1715" s="19"/>
      <c r="E1715" s="9"/>
    </row>
    <row r="1716" spans="1:5" x14ac:dyDescent="0.25">
      <c r="A1716" s="10"/>
      <c r="B1716" s="9"/>
      <c r="C1716" s="9"/>
      <c r="D1716" s="19"/>
      <c r="E1716" s="9"/>
    </row>
    <row r="1717" spans="1:5" x14ac:dyDescent="0.25">
      <c r="A1717" s="10"/>
      <c r="B1717" s="9"/>
      <c r="C1717" s="9"/>
      <c r="D1717" s="19"/>
      <c r="E1717" s="9"/>
    </row>
    <row r="1718" spans="1:5" x14ac:dyDescent="0.25">
      <c r="A1718" s="10"/>
      <c r="B1718" s="9"/>
      <c r="C1718" s="9"/>
      <c r="D1718" s="19"/>
      <c r="E1718" s="9"/>
    </row>
    <row r="1719" spans="1:5" x14ac:dyDescent="0.25">
      <c r="A1719" s="10"/>
      <c r="B1719" s="9"/>
      <c r="C1719" s="9"/>
      <c r="D1719" s="19"/>
      <c r="E1719" s="9"/>
    </row>
    <row r="1720" spans="1:5" x14ac:dyDescent="0.25">
      <c r="A1720" s="10"/>
      <c r="B1720" s="9"/>
      <c r="C1720" s="9"/>
      <c r="D1720" s="19"/>
      <c r="E1720" s="9"/>
    </row>
    <row r="1721" spans="1:5" x14ac:dyDescent="0.25">
      <c r="A1721" s="10"/>
      <c r="B1721" s="9"/>
      <c r="C1721" s="9"/>
      <c r="D1721" s="19"/>
      <c r="E1721" s="9"/>
    </row>
    <row r="1722" spans="1:5" x14ac:dyDescent="0.25">
      <c r="A1722" s="10"/>
      <c r="B1722" s="9"/>
      <c r="C1722" s="9"/>
      <c r="D1722" s="19"/>
      <c r="E1722" s="9"/>
    </row>
    <row r="1723" spans="1:5" x14ac:dyDescent="0.25">
      <c r="A1723" s="10"/>
      <c r="B1723" s="9"/>
      <c r="C1723" s="9"/>
      <c r="D1723" s="19"/>
      <c r="E1723" s="9"/>
    </row>
    <row r="1724" spans="1:5" x14ac:dyDescent="0.25">
      <c r="A1724" s="10"/>
      <c r="B1724" s="9"/>
      <c r="C1724" s="9"/>
      <c r="D1724" s="19"/>
      <c r="E1724" s="9"/>
    </row>
    <row r="1725" spans="1:5" x14ac:dyDescent="0.25">
      <c r="A1725" s="10"/>
      <c r="B1725" s="9"/>
      <c r="C1725" s="9"/>
      <c r="D1725" s="19"/>
      <c r="E1725" s="9"/>
    </row>
    <row r="1726" spans="1:5" x14ac:dyDescent="0.25">
      <c r="A1726" s="10"/>
      <c r="B1726" s="9"/>
      <c r="C1726" s="9"/>
      <c r="D1726" s="19"/>
      <c r="E1726" s="9"/>
    </row>
    <row r="1727" spans="1:5" x14ac:dyDescent="0.25">
      <c r="A1727" s="10"/>
      <c r="B1727" s="9"/>
      <c r="C1727" s="9"/>
      <c r="D1727" s="19"/>
      <c r="E1727" s="9"/>
    </row>
    <row r="1728" spans="1:5" x14ac:dyDescent="0.25">
      <c r="A1728" s="10"/>
      <c r="B1728" s="9"/>
      <c r="C1728" s="9"/>
      <c r="D1728" s="19"/>
      <c r="E1728" s="9"/>
    </row>
    <row r="1729" spans="1:5" x14ac:dyDescent="0.25">
      <c r="A1729" s="10"/>
      <c r="B1729" s="9"/>
      <c r="C1729" s="9"/>
      <c r="D1729" s="19"/>
      <c r="E1729" s="9"/>
    </row>
    <row r="1730" spans="1:5" x14ac:dyDescent="0.25">
      <c r="A1730" s="10"/>
      <c r="B1730" s="9"/>
      <c r="C1730" s="9"/>
      <c r="D1730" s="19"/>
      <c r="E1730" s="9"/>
    </row>
    <row r="1731" spans="1:5" x14ac:dyDescent="0.25">
      <c r="A1731" s="10"/>
      <c r="B1731" s="9"/>
      <c r="C1731" s="9"/>
      <c r="D1731" s="19"/>
      <c r="E1731" s="9"/>
    </row>
    <row r="1732" spans="1:5" x14ac:dyDescent="0.25">
      <c r="A1732" s="10"/>
      <c r="B1732" s="9"/>
      <c r="C1732" s="9"/>
      <c r="D1732" s="19"/>
      <c r="E1732" s="9"/>
    </row>
    <row r="1733" spans="1:5" x14ac:dyDescent="0.25">
      <c r="A1733" s="10"/>
      <c r="B1733" s="9"/>
      <c r="C1733" s="9"/>
      <c r="D1733" s="19"/>
      <c r="E1733" s="9"/>
    </row>
    <row r="1734" spans="1:5" x14ac:dyDescent="0.25">
      <c r="A1734" s="10"/>
      <c r="B1734" s="9"/>
      <c r="C1734" s="9"/>
      <c r="D1734" s="19"/>
      <c r="E1734" s="9"/>
    </row>
    <row r="1735" spans="1:5" x14ac:dyDescent="0.25">
      <c r="A1735" s="10"/>
      <c r="B1735" s="9"/>
      <c r="C1735" s="9"/>
      <c r="D1735" s="19"/>
      <c r="E1735" s="9"/>
    </row>
    <row r="1736" spans="1:5" x14ac:dyDescent="0.25">
      <c r="A1736" s="10"/>
      <c r="B1736" s="9"/>
      <c r="C1736" s="9"/>
      <c r="D1736" s="19"/>
      <c r="E1736" s="9"/>
    </row>
    <row r="1737" spans="1:5" x14ac:dyDescent="0.25">
      <c r="A1737" s="10"/>
      <c r="B1737" s="9"/>
      <c r="C1737" s="9"/>
      <c r="D1737" s="19"/>
      <c r="E1737" s="9"/>
    </row>
    <row r="1738" spans="1:5" x14ac:dyDescent="0.25">
      <c r="A1738" s="10"/>
      <c r="B1738" s="9"/>
      <c r="C1738" s="9"/>
      <c r="D1738" s="19"/>
      <c r="E1738" s="9"/>
    </row>
    <row r="1739" spans="1:5" x14ac:dyDescent="0.25">
      <c r="A1739" s="10"/>
      <c r="B1739" s="9"/>
      <c r="C1739" s="9"/>
      <c r="D1739" s="19"/>
      <c r="E1739" s="9"/>
    </row>
    <row r="1740" spans="1:5" x14ac:dyDescent="0.25">
      <c r="A1740" s="10"/>
      <c r="B1740" s="9"/>
      <c r="C1740" s="9"/>
      <c r="D1740" s="19"/>
      <c r="E1740" s="9"/>
    </row>
    <row r="1741" spans="1:5" x14ac:dyDescent="0.25">
      <c r="A1741" s="10"/>
      <c r="B1741" s="9"/>
      <c r="C1741" s="9"/>
      <c r="D1741" s="19"/>
      <c r="E1741" s="9"/>
    </row>
    <row r="1742" spans="1:5" x14ac:dyDescent="0.25">
      <c r="A1742" s="10"/>
      <c r="B1742" s="9"/>
      <c r="C1742" s="9"/>
      <c r="D1742" s="19"/>
      <c r="E1742" s="9"/>
    </row>
    <row r="1743" spans="1:5" x14ac:dyDescent="0.25">
      <c r="A1743" s="10"/>
      <c r="B1743" s="9"/>
      <c r="C1743" s="9"/>
      <c r="D1743" s="19"/>
      <c r="E1743" s="9"/>
    </row>
    <row r="1744" spans="1:5" x14ac:dyDescent="0.25">
      <c r="A1744" s="10"/>
      <c r="B1744" s="9"/>
      <c r="C1744" s="9"/>
      <c r="D1744" s="19"/>
      <c r="E1744" s="9"/>
    </row>
    <row r="1745" spans="1:5" x14ac:dyDescent="0.25">
      <c r="A1745" s="10"/>
      <c r="B1745" s="9"/>
      <c r="C1745" s="9"/>
      <c r="D1745" s="19"/>
      <c r="E1745" s="9"/>
    </row>
    <row r="1746" spans="1:5" x14ac:dyDescent="0.25">
      <c r="A1746" s="10"/>
      <c r="B1746" s="9"/>
      <c r="C1746" s="9"/>
      <c r="D1746" s="19"/>
      <c r="E1746" s="9"/>
    </row>
    <row r="1747" spans="1:5" x14ac:dyDescent="0.25">
      <c r="A1747" s="10"/>
      <c r="B1747" s="9"/>
      <c r="C1747" s="9"/>
      <c r="D1747" s="19"/>
      <c r="E1747" s="9"/>
    </row>
    <row r="1748" spans="1:5" x14ac:dyDescent="0.25">
      <c r="A1748" s="10"/>
      <c r="B1748" s="9"/>
      <c r="C1748" s="9"/>
      <c r="D1748" s="19"/>
      <c r="E1748" s="9"/>
    </row>
    <row r="1749" spans="1:5" x14ac:dyDescent="0.25">
      <c r="A1749" s="10"/>
      <c r="B1749" s="9"/>
      <c r="C1749" s="9"/>
      <c r="D1749" s="19"/>
      <c r="E1749" s="9"/>
    </row>
    <row r="1750" spans="1:5" x14ac:dyDescent="0.25">
      <c r="A1750" s="10"/>
      <c r="B1750" s="9"/>
      <c r="C1750" s="9"/>
      <c r="D1750" s="19"/>
      <c r="E1750" s="9"/>
    </row>
    <row r="1751" spans="1:5" x14ac:dyDescent="0.25">
      <c r="A1751" s="10"/>
      <c r="B1751" s="9"/>
      <c r="C1751" s="9"/>
      <c r="D1751" s="19"/>
      <c r="E1751" s="9"/>
    </row>
    <row r="1752" spans="1:5" x14ac:dyDescent="0.25">
      <c r="A1752" s="10"/>
      <c r="B1752" s="9"/>
      <c r="C1752" s="9"/>
      <c r="D1752" s="19"/>
      <c r="E1752" s="9"/>
    </row>
    <row r="1753" spans="1:5" x14ac:dyDescent="0.25">
      <c r="A1753" s="10"/>
      <c r="B1753" s="9"/>
      <c r="C1753" s="9"/>
      <c r="D1753" s="19"/>
      <c r="E1753" s="9"/>
    </row>
    <row r="1754" spans="1:5" x14ac:dyDescent="0.25">
      <c r="A1754" s="10"/>
      <c r="B1754" s="9"/>
      <c r="C1754" s="9"/>
      <c r="D1754" s="19"/>
      <c r="E1754" s="9"/>
    </row>
    <row r="1755" spans="1:5" x14ac:dyDescent="0.25">
      <c r="A1755" s="10"/>
      <c r="B1755" s="9"/>
      <c r="C1755" s="9"/>
      <c r="D1755" s="19"/>
      <c r="E1755" s="9"/>
    </row>
    <row r="1756" spans="1:5" x14ac:dyDescent="0.25">
      <c r="A1756" s="10"/>
      <c r="B1756" s="9"/>
      <c r="C1756" s="9"/>
      <c r="D1756" s="19"/>
      <c r="E1756" s="9"/>
    </row>
    <row r="1757" spans="1:5" x14ac:dyDescent="0.25">
      <c r="A1757" s="10"/>
      <c r="B1757" s="9"/>
      <c r="C1757" s="9"/>
      <c r="D1757" s="19"/>
      <c r="E1757" s="9"/>
    </row>
    <row r="1758" spans="1:5" x14ac:dyDescent="0.25">
      <c r="A1758" s="10"/>
      <c r="B1758" s="9"/>
      <c r="C1758" s="9"/>
      <c r="D1758" s="19"/>
      <c r="E1758" s="9"/>
    </row>
    <row r="1759" spans="1:5" x14ac:dyDescent="0.25">
      <c r="A1759" s="10"/>
      <c r="B1759" s="9"/>
      <c r="C1759" s="9"/>
      <c r="D1759" s="19"/>
      <c r="E1759" s="9"/>
    </row>
    <row r="1760" spans="1:5" x14ac:dyDescent="0.25">
      <c r="A1760" s="10"/>
      <c r="B1760" s="9"/>
      <c r="C1760" s="9"/>
      <c r="D1760" s="19"/>
      <c r="E1760" s="9"/>
    </row>
    <row r="1761" spans="1:5" x14ac:dyDescent="0.25">
      <c r="A1761" s="10"/>
      <c r="B1761" s="9"/>
      <c r="C1761" s="9"/>
      <c r="D1761" s="19"/>
      <c r="E1761" s="9"/>
    </row>
    <row r="1762" spans="1:5" x14ac:dyDescent="0.25">
      <c r="A1762" s="10"/>
      <c r="B1762" s="9"/>
      <c r="C1762" s="9"/>
      <c r="D1762" s="19"/>
      <c r="E1762" s="9"/>
    </row>
    <row r="1763" spans="1:5" x14ac:dyDescent="0.25">
      <c r="A1763" s="10"/>
      <c r="B1763" s="9"/>
      <c r="C1763" s="9"/>
      <c r="D1763" s="19"/>
      <c r="E1763" s="9"/>
    </row>
    <row r="1764" spans="1:5" x14ac:dyDescent="0.25">
      <c r="A1764" s="10"/>
      <c r="B1764" s="9"/>
      <c r="C1764" s="9"/>
      <c r="D1764" s="19"/>
      <c r="E1764" s="9"/>
    </row>
    <row r="1765" spans="1:5" x14ac:dyDescent="0.25">
      <c r="A1765" s="10"/>
      <c r="B1765" s="9"/>
      <c r="C1765" s="9"/>
      <c r="D1765" s="19"/>
      <c r="E1765" s="9"/>
    </row>
    <row r="1766" spans="1:5" x14ac:dyDescent="0.25">
      <c r="A1766" s="10"/>
      <c r="B1766" s="9"/>
      <c r="C1766" s="9"/>
      <c r="D1766" s="19"/>
      <c r="E1766" s="9"/>
    </row>
    <row r="1767" spans="1:5" x14ac:dyDescent="0.25">
      <c r="A1767" s="10"/>
      <c r="B1767" s="9"/>
      <c r="C1767" s="9"/>
      <c r="D1767" s="19"/>
      <c r="E1767" s="9"/>
    </row>
    <row r="1768" spans="1:5" x14ac:dyDescent="0.25">
      <c r="A1768" s="10"/>
      <c r="B1768" s="9"/>
      <c r="C1768" s="9"/>
      <c r="D1768" s="19"/>
      <c r="E1768" s="9"/>
    </row>
    <row r="1769" spans="1:5" x14ac:dyDescent="0.25">
      <c r="A1769" s="10"/>
      <c r="B1769" s="9"/>
      <c r="C1769" s="9"/>
      <c r="D1769" s="19"/>
      <c r="E1769" s="9"/>
    </row>
    <row r="1770" spans="1:5" x14ac:dyDescent="0.25">
      <c r="A1770" s="10"/>
      <c r="B1770" s="9"/>
      <c r="C1770" s="9"/>
      <c r="D1770" s="19"/>
      <c r="E1770" s="9"/>
    </row>
    <row r="1771" spans="1:5" x14ac:dyDescent="0.25">
      <c r="A1771" s="10"/>
      <c r="B1771" s="9"/>
      <c r="C1771" s="9"/>
      <c r="D1771" s="19"/>
      <c r="E1771" s="9"/>
    </row>
    <row r="1772" spans="1:5" x14ac:dyDescent="0.25">
      <c r="A1772" s="10"/>
      <c r="B1772" s="9"/>
      <c r="C1772" s="9"/>
      <c r="D1772" s="19"/>
      <c r="E1772" s="9"/>
    </row>
    <row r="1773" spans="1:5" x14ac:dyDescent="0.25">
      <c r="A1773" s="10"/>
      <c r="B1773" s="9"/>
      <c r="C1773" s="9"/>
      <c r="D1773" s="19"/>
      <c r="E1773" s="9"/>
    </row>
    <row r="1774" spans="1:5" x14ac:dyDescent="0.25">
      <c r="A1774" s="10"/>
      <c r="B1774" s="9"/>
      <c r="C1774" s="9"/>
      <c r="D1774" s="19"/>
      <c r="E1774" s="9"/>
    </row>
    <row r="1775" spans="1:5" x14ac:dyDescent="0.25">
      <c r="A1775" s="10"/>
      <c r="B1775" s="9"/>
      <c r="C1775" s="9"/>
      <c r="D1775" s="19"/>
      <c r="E1775" s="9"/>
    </row>
    <row r="1776" spans="1:5" x14ac:dyDescent="0.25">
      <c r="A1776" s="10"/>
      <c r="B1776" s="9"/>
      <c r="C1776" s="9"/>
      <c r="D1776" s="19"/>
      <c r="E1776" s="9"/>
    </row>
    <row r="1777" spans="1:5" x14ac:dyDescent="0.25">
      <c r="A1777" s="10"/>
      <c r="B1777" s="9"/>
      <c r="C1777" s="9"/>
      <c r="D1777" s="19"/>
      <c r="E1777" s="9"/>
    </row>
    <row r="1778" spans="1:5" x14ac:dyDescent="0.25">
      <c r="A1778" s="10"/>
      <c r="B1778" s="9"/>
      <c r="C1778" s="9"/>
      <c r="D1778" s="19"/>
      <c r="E1778" s="9"/>
    </row>
    <row r="1779" spans="1:5" x14ac:dyDescent="0.25">
      <c r="A1779" s="10"/>
      <c r="B1779" s="9"/>
      <c r="C1779" s="9"/>
      <c r="D1779" s="19"/>
      <c r="E1779" s="9"/>
    </row>
    <row r="1780" spans="1:5" x14ac:dyDescent="0.25">
      <c r="A1780" s="10"/>
      <c r="B1780" s="9"/>
      <c r="C1780" s="9"/>
      <c r="D1780" s="19"/>
      <c r="E1780" s="9"/>
    </row>
    <row r="1781" spans="1:5" x14ac:dyDescent="0.25">
      <c r="A1781" s="10"/>
      <c r="B1781" s="9"/>
      <c r="C1781" s="9"/>
      <c r="D1781" s="19"/>
      <c r="E1781" s="9"/>
    </row>
    <row r="1782" spans="1:5" x14ac:dyDescent="0.25">
      <c r="A1782" s="10"/>
      <c r="B1782" s="9"/>
      <c r="C1782" s="9"/>
      <c r="D1782" s="19"/>
      <c r="E1782" s="9"/>
    </row>
    <row r="1783" spans="1:5" x14ac:dyDescent="0.25">
      <c r="A1783" s="10"/>
      <c r="B1783" s="9"/>
      <c r="C1783" s="9"/>
      <c r="D1783" s="19"/>
      <c r="E1783" s="9"/>
    </row>
    <row r="1784" spans="1:5" x14ac:dyDescent="0.25">
      <c r="A1784" s="10"/>
      <c r="B1784" s="9"/>
      <c r="C1784" s="9"/>
      <c r="D1784" s="19"/>
      <c r="E1784" s="9"/>
    </row>
    <row r="1785" spans="1:5" x14ac:dyDescent="0.25">
      <c r="A1785" s="10"/>
      <c r="B1785" s="9"/>
      <c r="C1785" s="9"/>
      <c r="D1785" s="19"/>
      <c r="E1785" s="9"/>
    </row>
    <row r="1786" spans="1:5" x14ac:dyDescent="0.25">
      <c r="A1786" s="10"/>
      <c r="B1786" s="9"/>
      <c r="C1786" s="9"/>
      <c r="D1786" s="19"/>
      <c r="E1786" s="9"/>
    </row>
    <row r="1787" spans="1:5" x14ac:dyDescent="0.25">
      <c r="A1787" s="10"/>
      <c r="B1787" s="9"/>
      <c r="C1787" s="9"/>
      <c r="D1787" s="19"/>
      <c r="E1787" s="9"/>
    </row>
    <row r="1788" spans="1:5" x14ac:dyDescent="0.25">
      <c r="A1788" s="10"/>
      <c r="B1788" s="9"/>
      <c r="C1788" s="9"/>
      <c r="D1788" s="19"/>
      <c r="E1788" s="9"/>
    </row>
    <row r="1789" spans="1:5" x14ac:dyDescent="0.25">
      <c r="A1789" s="10"/>
      <c r="B1789" s="9"/>
      <c r="C1789" s="9"/>
      <c r="D1789" s="19"/>
      <c r="E1789" s="9"/>
    </row>
    <row r="1790" spans="1:5" x14ac:dyDescent="0.25">
      <c r="A1790" s="10"/>
      <c r="B1790" s="9"/>
      <c r="C1790" s="9"/>
      <c r="D1790" s="19"/>
      <c r="E1790" s="9"/>
    </row>
    <row r="1791" spans="1:5" x14ac:dyDescent="0.25">
      <c r="A1791" s="10"/>
      <c r="B1791" s="9"/>
      <c r="C1791" s="9"/>
      <c r="D1791" s="19"/>
      <c r="E1791" s="9"/>
    </row>
    <row r="1792" spans="1:5" x14ac:dyDescent="0.25">
      <c r="A1792" s="10"/>
      <c r="B1792" s="9"/>
      <c r="C1792" s="9"/>
      <c r="D1792" s="19"/>
      <c r="E1792" s="9"/>
    </row>
    <row r="1793" spans="1:5" x14ac:dyDescent="0.25">
      <c r="A1793" s="10"/>
      <c r="B1793" s="9"/>
      <c r="C1793" s="9"/>
      <c r="D1793" s="19"/>
      <c r="E1793" s="9"/>
    </row>
    <row r="1794" spans="1:5" x14ac:dyDescent="0.25">
      <c r="A1794" s="10"/>
      <c r="B1794" s="9"/>
      <c r="C1794" s="9"/>
      <c r="D1794" s="19"/>
      <c r="E1794" s="9"/>
    </row>
    <row r="1795" spans="1:5" x14ac:dyDescent="0.25">
      <c r="A1795" s="10"/>
      <c r="B1795" s="9"/>
      <c r="C1795" s="9"/>
      <c r="D1795" s="19"/>
      <c r="E1795" s="9"/>
    </row>
    <row r="1796" spans="1:5" x14ac:dyDescent="0.25">
      <c r="A1796" s="10"/>
      <c r="B1796" s="9"/>
      <c r="C1796" s="9"/>
      <c r="D1796" s="19"/>
      <c r="E1796" s="9"/>
    </row>
    <row r="1797" spans="1:5" x14ac:dyDescent="0.25">
      <c r="A1797" s="10"/>
      <c r="B1797" s="9"/>
      <c r="C1797" s="9"/>
      <c r="D1797" s="19"/>
      <c r="E1797" s="9"/>
    </row>
    <row r="1798" spans="1:5" x14ac:dyDescent="0.25">
      <c r="A1798" s="10"/>
      <c r="B1798" s="9"/>
      <c r="C1798" s="9"/>
      <c r="D1798" s="19"/>
      <c r="E1798" s="9"/>
    </row>
    <row r="1799" spans="1:5" x14ac:dyDescent="0.25">
      <c r="A1799" s="10"/>
      <c r="B1799" s="9"/>
      <c r="C1799" s="9"/>
      <c r="D1799" s="19"/>
      <c r="E1799" s="9"/>
    </row>
    <row r="1800" spans="1:5" x14ac:dyDescent="0.25">
      <c r="A1800" s="10"/>
      <c r="B1800" s="9"/>
      <c r="C1800" s="9"/>
      <c r="D1800" s="19"/>
      <c r="E1800" s="9"/>
    </row>
    <row r="1801" spans="1:5" x14ac:dyDescent="0.25">
      <c r="A1801" s="10"/>
      <c r="B1801" s="9"/>
      <c r="C1801" s="9"/>
      <c r="D1801" s="19"/>
      <c r="E1801" s="9"/>
    </row>
    <row r="1802" spans="1:5" x14ac:dyDescent="0.25">
      <c r="A1802" s="10"/>
      <c r="B1802" s="9"/>
      <c r="C1802" s="9"/>
      <c r="D1802" s="19"/>
      <c r="E1802" s="9"/>
    </row>
    <row r="1803" spans="1:5" x14ac:dyDescent="0.25">
      <c r="A1803" s="10"/>
      <c r="B1803" s="9"/>
      <c r="C1803" s="9"/>
      <c r="D1803" s="19"/>
      <c r="E1803" s="9"/>
    </row>
    <row r="1804" spans="1:5" x14ac:dyDescent="0.25">
      <c r="A1804" s="10"/>
      <c r="B1804" s="9"/>
      <c r="C1804" s="9"/>
      <c r="D1804" s="19"/>
      <c r="E1804" s="9"/>
    </row>
    <row r="1805" spans="1:5" x14ac:dyDescent="0.25">
      <c r="A1805" s="10"/>
      <c r="B1805" s="9"/>
      <c r="C1805" s="9"/>
      <c r="D1805" s="19"/>
      <c r="E1805" s="9"/>
    </row>
    <row r="1806" spans="1:5" x14ac:dyDescent="0.25">
      <c r="A1806" s="10"/>
      <c r="B1806" s="9"/>
      <c r="C1806" s="9"/>
      <c r="D1806" s="19"/>
      <c r="E1806" s="9"/>
    </row>
    <row r="1807" spans="1:5" x14ac:dyDescent="0.25">
      <c r="A1807" s="10"/>
      <c r="B1807" s="9"/>
      <c r="C1807" s="9"/>
      <c r="D1807" s="19"/>
      <c r="E1807" s="9"/>
    </row>
    <row r="1808" spans="1:5" x14ac:dyDescent="0.25">
      <c r="A1808" s="10"/>
      <c r="B1808" s="9"/>
      <c r="C1808" s="9"/>
      <c r="D1808" s="19"/>
      <c r="E1808" s="9"/>
    </row>
    <row r="1809" spans="1:5" x14ac:dyDescent="0.25">
      <c r="A1809" s="10"/>
      <c r="B1809" s="9"/>
      <c r="C1809" s="9"/>
      <c r="D1809" s="19"/>
      <c r="E1809" s="9"/>
    </row>
    <row r="1810" spans="1:5" x14ac:dyDescent="0.25">
      <c r="A1810" s="10"/>
      <c r="B1810" s="9"/>
      <c r="C1810" s="9"/>
      <c r="D1810" s="19"/>
      <c r="E1810" s="9"/>
    </row>
    <row r="1811" spans="1:5" x14ac:dyDescent="0.25">
      <c r="A1811" s="10"/>
      <c r="B1811" s="9"/>
      <c r="C1811" s="9"/>
      <c r="D1811" s="19"/>
      <c r="E1811" s="9"/>
    </row>
    <row r="1812" spans="1:5" x14ac:dyDescent="0.25">
      <c r="A1812" s="10"/>
      <c r="B1812" s="9"/>
      <c r="C1812" s="9"/>
      <c r="D1812" s="19"/>
      <c r="E1812" s="9"/>
    </row>
    <row r="1813" spans="1:5" x14ac:dyDescent="0.25">
      <c r="A1813" s="10"/>
      <c r="B1813" s="9"/>
      <c r="C1813" s="9"/>
      <c r="D1813" s="19"/>
      <c r="E1813" s="9"/>
    </row>
    <row r="1814" spans="1:5" x14ac:dyDescent="0.25">
      <c r="A1814" s="10"/>
      <c r="B1814" s="9"/>
      <c r="C1814" s="9"/>
      <c r="D1814" s="19"/>
      <c r="E1814" s="9"/>
    </row>
    <row r="1815" spans="1:5" x14ac:dyDescent="0.25">
      <c r="A1815" s="10"/>
      <c r="B1815" s="9"/>
      <c r="C1815" s="9"/>
      <c r="D1815" s="19"/>
      <c r="E1815" s="9"/>
    </row>
    <row r="1816" spans="1:5" x14ac:dyDescent="0.25">
      <c r="A1816" s="10"/>
      <c r="B1816" s="9"/>
      <c r="C1816" s="9"/>
      <c r="D1816" s="19"/>
      <c r="E1816" s="9"/>
    </row>
    <row r="1817" spans="1:5" x14ac:dyDescent="0.25">
      <c r="A1817" s="10"/>
      <c r="B1817" s="9"/>
      <c r="C1817" s="9"/>
      <c r="D1817" s="19"/>
      <c r="E1817" s="9"/>
    </row>
    <row r="1818" spans="1:5" x14ac:dyDescent="0.25">
      <c r="A1818" s="10"/>
      <c r="B1818" s="9"/>
      <c r="C1818" s="9"/>
      <c r="D1818" s="19"/>
      <c r="E1818" s="9"/>
    </row>
    <row r="1819" spans="1:5" x14ac:dyDescent="0.25">
      <c r="A1819" s="10"/>
      <c r="B1819" s="9"/>
      <c r="C1819" s="9"/>
      <c r="D1819" s="19"/>
      <c r="E1819" s="9"/>
    </row>
    <row r="1820" spans="1:5" x14ac:dyDescent="0.25">
      <c r="A1820" s="10"/>
      <c r="B1820" s="9"/>
      <c r="C1820" s="9"/>
      <c r="D1820" s="19"/>
      <c r="E1820" s="9"/>
    </row>
    <row r="1821" spans="1:5" x14ac:dyDescent="0.25">
      <c r="A1821" s="10"/>
      <c r="B1821" s="9"/>
      <c r="C1821" s="9"/>
      <c r="D1821" s="19"/>
      <c r="E1821" s="9"/>
    </row>
    <row r="1822" spans="1:5" x14ac:dyDescent="0.25">
      <c r="A1822" s="10"/>
      <c r="B1822" s="9"/>
      <c r="C1822" s="9"/>
      <c r="D1822" s="19"/>
      <c r="E1822" s="9"/>
    </row>
    <row r="1823" spans="1:5" x14ac:dyDescent="0.25">
      <c r="A1823" s="10"/>
      <c r="B1823" s="9"/>
      <c r="C1823" s="9"/>
      <c r="D1823" s="19"/>
      <c r="E1823" s="9"/>
    </row>
    <row r="1824" spans="1:5" x14ac:dyDescent="0.25">
      <c r="A1824" s="10"/>
      <c r="B1824" s="9"/>
      <c r="C1824" s="9"/>
      <c r="D1824" s="19"/>
      <c r="E1824" s="9"/>
    </row>
    <row r="1825" spans="1:5" x14ac:dyDescent="0.25">
      <c r="A1825" s="10"/>
      <c r="B1825" s="9"/>
      <c r="C1825" s="9"/>
      <c r="D1825" s="19"/>
      <c r="E1825" s="9"/>
    </row>
    <row r="1826" spans="1:5" x14ac:dyDescent="0.25">
      <c r="A1826" s="10"/>
      <c r="B1826" s="9"/>
      <c r="C1826" s="9"/>
      <c r="D1826" s="19"/>
      <c r="E1826" s="9"/>
    </row>
    <row r="1827" spans="1:5" x14ac:dyDescent="0.25">
      <c r="A1827" s="10"/>
      <c r="B1827" s="9"/>
      <c r="C1827" s="9"/>
      <c r="D1827" s="19"/>
      <c r="E1827" s="9"/>
    </row>
    <row r="1828" spans="1:5" x14ac:dyDescent="0.25">
      <c r="A1828" s="10"/>
      <c r="B1828" s="9"/>
      <c r="C1828" s="9"/>
      <c r="D1828" s="19"/>
      <c r="E1828" s="9"/>
    </row>
    <row r="1829" spans="1:5" x14ac:dyDescent="0.25">
      <c r="A1829" s="10"/>
      <c r="B1829" s="9"/>
      <c r="C1829" s="9"/>
      <c r="D1829" s="19"/>
      <c r="E1829" s="9"/>
    </row>
    <row r="1830" spans="1:5" x14ac:dyDescent="0.25">
      <c r="A1830" s="10"/>
      <c r="B1830" s="9"/>
      <c r="C1830" s="9"/>
      <c r="D1830" s="19"/>
      <c r="E1830" s="9"/>
    </row>
    <row r="1831" spans="1:5" x14ac:dyDescent="0.25">
      <c r="A1831" s="10"/>
      <c r="B1831" s="9"/>
      <c r="C1831" s="9"/>
      <c r="D1831" s="19"/>
      <c r="E1831" s="9"/>
    </row>
    <row r="1832" spans="1:5" x14ac:dyDescent="0.25">
      <c r="A1832" s="10"/>
      <c r="B1832" s="9"/>
      <c r="C1832" s="9"/>
      <c r="D1832" s="19"/>
      <c r="E1832" s="9"/>
    </row>
    <row r="1833" spans="1:5" x14ac:dyDescent="0.25">
      <c r="A1833" s="10"/>
      <c r="B1833" s="9"/>
      <c r="C1833" s="9"/>
      <c r="D1833" s="19"/>
      <c r="E1833" s="9"/>
    </row>
    <row r="1834" spans="1:5" x14ac:dyDescent="0.25">
      <c r="A1834" s="10"/>
      <c r="B1834" s="9"/>
      <c r="C1834" s="9"/>
      <c r="D1834" s="19"/>
      <c r="E1834" s="9"/>
    </row>
    <row r="1835" spans="1:5" x14ac:dyDescent="0.25">
      <c r="A1835" s="10"/>
      <c r="B1835" s="9"/>
      <c r="C1835" s="9"/>
      <c r="D1835" s="19"/>
      <c r="E1835" s="9"/>
    </row>
    <row r="1836" spans="1:5" x14ac:dyDescent="0.25">
      <c r="A1836" s="10"/>
      <c r="B1836" s="9"/>
      <c r="C1836" s="9"/>
      <c r="D1836" s="19"/>
      <c r="E1836" s="9"/>
    </row>
    <row r="1837" spans="1:5" x14ac:dyDescent="0.25">
      <c r="A1837" s="10"/>
      <c r="B1837" s="9"/>
      <c r="C1837" s="9"/>
      <c r="D1837" s="19"/>
      <c r="E1837" s="9"/>
    </row>
    <row r="1838" spans="1:5" x14ac:dyDescent="0.25">
      <c r="A1838" s="10"/>
      <c r="B1838" s="9"/>
      <c r="C1838" s="9"/>
      <c r="D1838" s="19"/>
      <c r="E1838" s="9"/>
    </row>
    <row r="1839" spans="1:5" x14ac:dyDescent="0.25">
      <c r="A1839" s="10"/>
      <c r="B1839" s="9"/>
      <c r="C1839" s="9"/>
      <c r="D1839" s="19"/>
      <c r="E1839" s="9"/>
    </row>
    <row r="1840" spans="1:5" x14ac:dyDescent="0.25">
      <c r="A1840" s="10"/>
      <c r="B1840" s="9"/>
      <c r="C1840" s="9"/>
      <c r="D1840" s="19"/>
      <c r="E1840" s="9"/>
    </row>
    <row r="1841" spans="1:5" x14ac:dyDescent="0.25">
      <c r="A1841" s="10"/>
      <c r="B1841" s="9"/>
      <c r="C1841" s="9"/>
      <c r="D1841" s="19"/>
      <c r="E1841" s="9"/>
    </row>
    <row r="1842" spans="1:5" x14ac:dyDescent="0.25">
      <c r="A1842" s="10"/>
      <c r="B1842" s="9"/>
      <c r="C1842" s="9"/>
      <c r="D1842" s="19"/>
      <c r="E1842" s="9"/>
    </row>
    <row r="1843" spans="1:5" x14ac:dyDescent="0.25">
      <c r="A1843" s="10"/>
      <c r="B1843" s="9"/>
      <c r="C1843" s="9"/>
      <c r="D1843" s="19"/>
      <c r="E1843" s="9"/>
    </row>
    <row r="1844" spans="1:5" x14ac:dyDescent="0.25">
      <c r="A1844" s="10"/>
      <c r="B1844" s="9"/>
      <c r="C1844" s="9"/>
      <c r="D1844" s="19"/>
      <c r="E1844" s="9"/>
    </row>
    <row r="1845" spans="1:5" x14ac:dyDescent="0.25">
      <c r="A1845" s="10"/>
      <c r="B1845" s="9"/>
      <c r="C1845" s="9"/>
      <c r="D1845" s="19"/>
      <c r="E1845" s="9"/>
    </row>
    <row r="1846" spans="1:5" x14ac:dyDescent="0.25">
      <c r="A1846" s="10"/>
      <c r="B1846" s="9"/>
      <c r="C1846" s="9"/>
      <c r="D1846" s="19"/>
      <c r="E1846" s="9"/>
    </row>
    <row r="1847" spans="1:5" x14ac:dyDescent="0.25">
      <c r="A1847" s="10"/>
      <c r="B1847" s="9"/>
      <c r="C1847" s="9"/>
      <c r="D1847" s="19"/>
      <c r="E1847" s="9"/>
    </row>
    <row r="1848" spans="1:5" x14ac:dyDescent="0.25">
      <c r="A1848" s="10"/>
      <c r="B1848" s="9"/>
      <c r="C1848" s="9"/>
      <c r="D1848" s="19"/>
      <c r="E1848" s="9"/>
    </row>
    <row r="1849" spans="1:5" x14ac:dyDescent="0.25">
      <c r="A1849" s="10"/>
      <c r="B1849" s="9"/>
      <c r="C1849" s="9"/>
      <c r="D1849" s="19"/>
      <c r="E1849" s="9"/>
    </row>
    <row r="1850" spans="1:5" x14ac:dyDescent="0.25">
      <c r="A1850" s="10"/>
      <c r="B1850" s="9"/>
      <c r="C1850" s="9"/>
      <c r="D1850" s="19"/>
      <c r="E1850" s="9"/>
    </row>
    <row r="1851" spans="1:5" x14ac:dyDescent="0.25">
      <c r="A1851" s="10"/>
      <c r="B1851" s="9"/>
      <c r="C1851" s="9"/>
      <c r="D1851" s="19"/>
      <c r="E1851" s="9"/>
    </row>
    <row r="1852" spans="1:5" x14ac:dyDescent="0.25">
      <c r="A1852" s="10"/>
      <c r="B1852" s="9"/>
      <c r="C1852" s="9"/>
      <c r="D1852" s="19"/>
      <c r="E1852" s="9"/>
    </row>
    <row r="1853" spans="1:5" x14ac:dyDescent="0.25">
      <c r="A1853" s="10"/>
      <c r="B1853" s="9"/>
      <c r="C1853" s="9"/>
      <c r="D1853" s="19"/>
      <c r="E1853" s="9"/>
    </row>
    <row r="1854" spans="1:5" x14ac:dyDescent="0.25">
      <c r="A1854" s="10"/>
      <c r="B1854" s="9"/>
      <c r="C1854" s="9"/>
      <c r="D1854" s="19"/>
      <c r="E1854" s="9"/>
    </row>
    <row r="1855" spans="1:5" x14ac:dyDescent="0.25">
      <c r="A1855" s="10"/>
      <c r="B1855" s="9"/>
      <c r="C1855" s="9"/>
      <c r="D1855" s="19"/>
      <c r="E1855" s="9"/>
    </row>
    <row r="1856" spans="1:5" x14ac:dyDescent="0.25">
      <c r="A1856" s="10"/>
      <c r="B1856" s="9"/>
      <c r="C1856" s="9"/>
      <c r="D1856" s="19"/>
      <c r="E1856" s="9"/>
    </row>
    <row r="1857" spans="1:5" x14ac:dyDescent="0.25">
      <c r="A1857" s="10"/>
      <c r="B1857" s="9"/>
      <c r="C1857" s="9"/>
      <c r="D1857" s="19"/>
      <c r="E1857" s="9"/>
    </row>
    <row r="1858" spans="1:5" x14ac:dyDescent="0.25">
      <c r="A1858" s="10"/>
      <c r="B1858" s="9"/>
      <c r="C1858" s="9"/>
      <c r="D1858" s="19"/>
      <c r="E1858" s="9"/>
    </row>
    <row r="1859" spans="1:5" x14ac:dyDescent="0.25">
      <c r="A1859" s="10"/>
      <c r="B1859" s="9"/>
      <c r="C1859" s="9"/>
      <c r="D1859" s="19"/>
      <c r="E1859" s="9"/>
    </row>
    <row r="1860" spans="1:5" x14ac:dyDescent="0.25">
      <c r="A1860" s="10"/>
      <c r="B1860" s="9"/>
      <c r="C1860" s="9"/>
      <c r="D1860" s="19"/>
      <c r="E1860" s="9"/>
    </row>
    <row r="1861" spans="1:5" x14ac:dyDescent="0.25">
      <c r="A1861" s="10"/>
      <c r="B1861" s="9"/>
      <c r="C1861" s="9"/>
      <c r="D1861" s="19"/>
      <c r="E1861" s="9"/>
    </row>
    <row r="1862" spans="1:5" x14ac:dyDescent="0.25">
      <c r="A1862" s="10"/>
      <c r="B1862" s="9"/>
      <c r="C1862" s="9"/>
      <c r="D1862" s="19"/>
      <c r="E1862" s="9"/>
    </row>
    <row r="1863" spans="1:5" x14ac:dyDescent="0.25">
      <c r="A1863" s="10"/>
      <c r="B1863" s="9"/>
      <c r="C1863" s="9"/>
      <c r="D1863" s="19"/>
      <c r="E1863" s="9"/>
    </row>
    <row r="1864" spans="1:5" x14ac:dyDescent="0.25">
      <c r="A1864" s="10"/>
      <c r="B1864" s="9"/>
      <c r="C1864" s="9"/>
      <c r="D1864" s="19"/>
      <c r="E1864" s="9"/>
    </row>
    <row r="1865" spans="1:5" x14ac:dyDescent="0.25">
      <c r="A1865" s="10"/>
      <c r="B1865" s="9"/>
      <c r="C1865" s="9"/>
      <c r="D1865" s="19"/>
      <c r="E1865" s="9"/>
    </row>
    <row r="1866" spans="1:5" x14ac:dyDescent="0.25">
      <c r="A1866" s="10"/>
      <c r="B1866" s="9"/>
      <c r="C1866" s="9"/>
      <c r="D1866" s="19"/>
      <c r="E1866" s="9"/>
    </row>
    <row r="1867" spans="1:5" x14ac:dyDescent="0.25">
      <c r="A1867" s="10"/>
      <c r="B1867" s="9"/>
      <c r="C1867" s="9"/>
      <c r="D1867" s="19"/>
      <c r="E1867" s="9"/>
    </row>
    <row r="1868" spans="1:5" x14ac:dyDescent="0.25">
      <c r="A1868" s="10"/>
      <c r="B1868" s="9"/>
      <c r="C1868" s="9"/>
      <c r="D1868" s="19"/>
      <c r="E1868" s="9"/>
    </row>
    <row r="1869" spans="1:5" x14ac:dyDescent="0.25">
      <c r="A1869" s="10"/>
      <c r="B1869" s="9"/>
      <c r="C1869" s="9"/>
      <c r="D1869" s="19"/>
      <c r="E1869" s="9"/>
    </row>
    <row r="1870" spans="1:5" x14ac:dyDescent="0.25">
      <c r="A1870" s="10"/>
      <c r="B1870" s="9"/>
      <c r="C1870" s="9"/>
      <c r="D1870" s="19"/>
      <c r="E1870" s="9"/>
    </row>
    <row r="1871" spans="1:5" x14ac:dyDescent="0.25">
      <c r="A1871" s="10"/>
      <c r="B1871" s="9"/>
      <c r="C1871" s="9"/>
      <c r="D1871" s="19"/>
      <c r="E1871" s="9"/>
    </row>
    <row r="1872" spans="1:5" x14ac:dyDescent="0.25">
      <c r="A1872" s="10"/>
      <c r="B1872" s="9"/>
      <c r="C1872" s="9"/>
      <c r="D1872" s="19"/>
      <c r="E1872" s="9"/>
    </row>
    <row r="1873" spans="1:5" x14ac:dyDescent="0.25">
      <c r="A1873" s="10"/>
      <c r="B1873" s="9"/>
      <c r="C1873" s="9"/>
      <c r="D1873" s="19"/>
      <c r="E1873" s="9"/>
    </row>
    <row r="1874" spans="1:5" x14ac:dyDescent="0.25">
      <c r="A1874" s="10"/>
      <c r="B1874" s="9"/>
      <c r="C1874" s="9"/>
      <c r="D1874" s="19"/>
      <c r="E1874" s="9"/>
    </row>
    <row r="1875" spans="1:5" x14ac:dyDescent="0.25">
      <c r="A1875" s="10"/>
      <c r="B1875" s="9"/>
      <c r="C1875" s="9"/>
      <c r="D1875" s="19"/>
      <c r="E1875" s="9"/>
    </row>
    <row r="1876" spans="1:5" x14ac:dyDescent="0.25">
      <c r="A1876" s="10"/>
      <c r="B1876" s="9"/>
      <c r="C1876" s="9"/>
      <c r="D1876" s="19"/>
      <c r="E1876" s="9"/>
    </row>
    <row r="1877" spans="1:5" x14ac:dyDescent="0.25">
      <c r="A1877" s="10"/>
      <c r="B1877" s="9"/>
      <c r="C1877" s="9"/>
      <c r="D1877" s="19"/>
      <c r="E1877" s="9"/>
    </row>
    <row r="1878" spans="1:5" x14ac:dyDescent="0.25">
      <c r="A1878" s="10"/>
      <c r="B1878" s="9"/>
      <c r="C1878" s="9"/>
      <c r="D1878" s="19"/>
      <c r="E1878" s="9"/>
    </row>
    <row r="1879" spans="1:5" x14ac:dyDescent="0.25">
      <c r="A1879" s="10"/>
      <c r="B1879" s="9"/>
      <c r="C1879" s="9"/>
      <c r="D1879" s="19"/>
      <c r="E1879" s="9"/>
    </row>
    <row r="1880" spans="1:5" x14ac:dyDescent="0.25">
      <c r="A1880" s="10"/>
      <c r="B1880" s="9"/>
      <c r="C1880" s="9"/>
      <c r="D1880" s="19"/>
      <c r="E1880" s="9"/>
    </row>
    <row r="1881" spans="1:5" x14ac:dyDescent="0.25">
      <c r="A1881" s="10"/>
      <c r="B1881" s="9"/>
      <c r="C1881" s="9"/>
      <c r="D1881" s="19"/>
      <c r="E1881" s="9"/>
    </row>
    <row r="1882" spans="1:5" x14ac:dyDescent="0.25">
      <c r="A1882" s="10"/>
      <c r="B1882" s="9"/>
      <c r="C1882" s="9"/>
      <c r="D1882" s="19"/>
      <c r="E1882" s="9"/>
    </row>
    <row r="1883" spans="1:5" x14ac:dyDescent="0.25">
      <c r="A1883" s="10"/>
      <c r="B1883" s="9"/>
      <c r="C1883" s="9"/>
      <c r="D1883" s="19"/>
      <c r="E1883" s="9"/>
    </row>
    <row r="1884" spans="1:5" x14ac:dyDescent="0.25">
      <c r="A1884" s="10"/>
      <c r="B1884" s="9"/>
      <c r="C1884" s="9"/>
      <c r="D1884" s="19"/>
      <c r="E1884" s="9"/>
    </row>
    <row r="1885" spans="1:5" x14ac:dyDescent="0.25">
      <c r="A1885" s="10"/>
      <c r="B1885" s="9"/>
      <c r="C1885" s="9"/>
      <c r="D1885" s="19"/>
      <c r="E1885" s="9"/>
    </row>
    <row r="1886" spans="1:5" x14ac:dyDescent="0.25">
      <c r="A1886" s="10"/>
      <c r="B1886" s="9"/>
      <c r="C1886" s="9"/>
      <c r="D1886" s="19"/>
      <c r="E1886" s="9"/>
    </row>
    <row r="1887" spans="1:5" x14ac:dyDescent="0.25">
      <c r="A1887" s="10"/>
      <c r="B1887" s="9"/>
      <c r="C1887" s="9"/>
      <c r="D1887" s="19"/>
      <c r="E1887" s="9"/>
    </row>
    <row r="1888" spans="1:5" x14ac:dyDescent="0.25">
      <c r="A1888" s="10"/>
      <c r="B1888" s="9"/>
      <c r="C1888" s="9"/>
      <c r="D1888" s="19"/>
      <c r="E1888" s="9"/>
    </row>
    <row r="1889" spans="1:5" x14ac:dyDescent="0.25">
      <c r="A1889" s="10"/>
      <c r="B1889" s="9"/>
      <c r="C1889" s="9"/>
      <c r="D1889" s="19"/>
      <c r="E1889" s="9"/>
    </row>
    <row r="1890" spans="1:5" x14ac:dyDescent="0.25">
      <c r="A1890" s="10"/>
      <c r="B1890" s="9"/>
      <c r="C1890" s="9"/>
      <c r="D1890" s="19"/>
      <c r="E1890" s="9"/>
    </row>
    <row r="1891" spans="1:5" x14ac:dyDescent="0.25">
      <c r="A1891" s="10"/>
      <c r="B1891" s="9"/>
      <c r="C1891" s="9"/>
      <c r="D1891" s="19"/>
      <c r="E1891" s="9"/>
    </row>
    <row r="1892" spans="1:5" x14ac:dyDescent="0.25">
      <c r="A1892" s="10"/>
      <c r="B1892" s="9"/>
      <c r="C1892" s="9"/>
      <c r="D1892" s="19"/>
      <c r="E1892" s="9"/>
    </row>
    <row r="1893" spans="1:5" x14ac:dyDescent="0.25">
      <c r="A1893" s="10"/>
      <c r="B1893" s="9"/>
      <c r="C1893" s="9"/>
      <c r="D1893" s="19"/>
      <c r="E1893" s="9"/>
    </row>
    <row r="1894" spans="1:5" x14ac:dyDescent="0.25">
      <c r="A1894" s="10"/>
      <c r="B1894" s="9"/>
      <c r="C1894" s="9"/>
      <c r="D1894" s="19"/>
      <c r="E1894" s="9"/>
    </row>
    <row r="1895" spans="1:5" x14ac:dyDescent="0.25">
      <c r="A1895" s="10"/>
      <c r="B1895" s="9"/>
      <c r="C1895" s="9"/>
      <c r="D1895" s="19"/>
      <c r="E1895" s="9"/>
    </row>
    <row r="1896" spans="1:5" x14ac:dyDescent="0.25">
      <c r="A1896" s="10"/>
      <c r="B1896" s="9"/>
      <c r="C1896" s="9"/>
      <c r="D1896" s="19"/>
      <c r="E1896" s="9"/>
    </row>
    <row r="1897" spans="1:5" x14ac:dyDescent="0.25">
      <c r="A1897" s="10"/>
      <c r="B1897" s="9"/>
      <c r="C1897" s="9"/>
      <c r="D1897" s="19"/>
      <c r="E1897" s="9"/>
    </row>
    <row r="1898" spans="1:5" x14ac:dyDescent="0.25">
      <c r="A1898" s="10"/>
      <c r="B1898" s="9"/>
      <c r="C1898" s="9"/>
      <c r="D1898" s="19"/>
      <c r="E1898" s="9"/>
    </row>
    <row r="1899" spans="1:5" x14ac:dyDescent="0.25">
      <c r="A1899" s="10"/>
      <c r="B1899" s="9"/>
      <c r="C1899" s="9"/>
      <c r="D1899" s="19"/>
      <c r="E1899" s="9"/>
    </row>
    <row r="1900" spans="1:5" x14ac:dyDescent="0.25">
      <c r="A1900" s="10"/>
      <c r="B1900" s="9"/>
      <c r="C1900" s="9"/>
      <c r="D1900" s="19"/>
      <c r="E1900" s="9"/>
    </row>
    <row r="1901" spans="1:5" x14ac:dyDescent="0.25">
      <c r="A1901" s="10"/>
      <c r="B1901" s="9"/>
      <c r="C1901" s="9"/>
      <c r="D1901" s="19"/>
      <c r="E1901" s="9"/>
    </row>
    <row r="1902" spans="1:5" x14ac:dyDescent="0.25">
      <c r="A1902" s="10"/>
      <c r="B1902" s="9"/>
      <c r="C1902" s="9"/>
      <c r="D1902" s="19"/>
      <c r="E1902" s="9"/>
    </row>
    <row r="1903" spans="1:5" x14ac:dyDescent="0.25">
      <c r="A1903" s="10"/>
      <c r="B1903" s="9"/>
      <c r="C1903" s="9"/>
      <c r="D1903" s="19"/>
      <c r="E1903" s="9"/>
    </row>
    <row r="1904" spans="1:5" x14ac:dyDescent="0.25">
      <c r="A1904" s="10"/>
      <c r="B1904" s="9"/>
      <c r="C1904" s="9"/>
      <c r="D1904" s="19"/>
      <c r="E1904" s="9"/>
    </row>
    <row r="1905" spans="1:5" x14ac:dyDescent="0.25">
      <c r="A1905" s="10"/>
      <c r="B1905" s="9"/>
      <c r="C1905" s="9"/>
      <c r="D1905" s="19"/>
      <c r="E1905" s="9"/>
    </row>
    <row r="1906" spans="1:5" x14ac:dyDescent="0.25">
      <c r="A1906" s="10"/>
      <c r="B1906" s="9"/>
      <c r="C1906" s="9"/>
      <c r="D1906" s="19"/>
      <c r="E1906" s="9"/>
    </row>
    <row r="1907" spans="1:5" x14ac:dyDescent="0.25">
      <c r="A1907" s="10"/>
      <c r="B1907" s="9"/>
      <c r="C1907" s="9"/>
      <c r="D1907" s="19"/>
      <c r="E1907" s="9"/>
    </row>
    <row r="1908" spans="1:5" x14ac:dyDescent="0.25">
      <c r="A1908" s="10"/>
      <c r="B1908" s="9"/>
      <c r="C1908" s="9"/>
      <c r="D1908" s="19"/>
      <c r="E1908" s="9"/>
    </row>
    <row r="1909" spans="1:5" x14ac:dyDescent="0.25">
      <c r="A1909" s="10"/>
      <c r="B1909" s="9"/>
      <c r="C1909" s="9"/>
      <c r="D1909" s="19"/>
      <c r="E1909" s="9"/>
    </row>
    <row r="1910" spans="1:5" x14ac:dyDescent="0.25">
      <c r="A1910" s="10"/>
      <c r="B1910" s="9"/>
      <c r="C1910" s="9"/>
      <c r="D1910" s="19"/>
      <c r="E1910" s="9"/>
    </row>
    <row r="1911" spans="1:5" x14ac:dyDescent="0.25">
      <c r="A1911" s="10"/>
      <c r="B1911" s="9"/>
      <c r="C1911" s="9"/>
      <c r="D1911" s="19"/>
      <c r="E1911" s="9"/>
    </row>
    <row r="1912" spans="1:5" x14ac:dyDescent="0.25">
      <c r="A1912" s="10"/>
      <c r="B1912" s="9"/>
      <c r="C1912" s="9"/>
      <c r="D1912" s="19"/>
      <c r="E1912" s="9"/>
    </row>
    <row r="1913" spans="1:5" x14ac:dyDescent="0.25">
      <c r="A1913" s="10"/>
      <c r="B1913" s="9"/>
      <c r="C1913" s="9"/>
      <c r="D1913" s="19"/>
      <c r="E1913" s="9"/>
    </row>
    <row r="1914" spans="1:5" x14ac:dyDescent="0.25">
      <c r="A1914" s="10"/>
      <c r="B1914" s="9"/>
      <c r="C1914" s="9"/>
      <c r="D1914" s="19"/>
      <c r="E1914" s="9"/>
    </row>
    <row r="1915" spans="1:5" x14ac:dyDescent="0.25">
      <c r="A1915" s="10"/>
      <c r="B1915" s="9"/>
      <c r="C1915" s="9"/>
      <c r="D1915" s="19"/>
      <c r="E1915" s="9"/>
    </row>
    <row r="1916" spans="1:5" x14ac:dyDescent="0.25">
      <c r="A1916" s="10"/>
      <c r="B1916" s="9"/>
      <c r="C1916" s="9"/>
      <c r="D1916" s="19"/>
      <c r="E1916" s="9"/>
    </row>
    <row r="1917" spans="1:5" x14ac:dyDescent="0.25">
      <c r="A1917" s="10"/>
      <c r="B1917" s="9"/>
      <c r="C1917" s="9"/>
      <c r="D1917" s="19"/>
      <c r="E1917" s="9"/>
    </row>
    <row r="1918" spans="1:5" x14ac:dyDescent="0.25">
      <c r="A1918" s="10"/>
      <c r="B1918" s="9"/>
      <c r="C1918" s="9"/>
      <c r="D1918" s="19"/>
      <c r="E1918" s="9"/>
    </row>
    <row r="1919" spans="1:5" x14ac:dyDescent="0.25">
      <c r="A1919" s="10"/>
      <c r="B1919" s="9"/>
      <c r="C1919" s="9"/>
      <c r="D1919" s="19"/>
      <c r="E1919" s="9"/>
    </row>
    <row r="1920" spans="1:5" x14ac:dyDescent="0.25">
      <c r="A1920" s="10"/>
      <c r="B1920" s="9"/>
      <c r="C1920" s="9"/>
      <c r="D1920" s="19"/>
      <c r="E1920" s="9"/>
    </row>
    <row r="1921" spans="1:5" x14ac:dyDescent="0.25">
      <c r="A1921" s="10"/>
      <c r="B1921" s="9"/>
      <c r="C1921" s="9"/>
      <c r="D1921" s="19"/>
      <c r="E1921" s="9"/>
    </row>
    <row r="1922" spans="1:5" x14ac:dyDescent="0.25">
      <c r="A1922" s="10"/>
      <c r="B1922" s="9"/>
      <c r="C1922" s="9"/>
      <c r="D1922" s="19"/>
      <c r="E1922" s="9"/>
    </row>
    <row r="1923" spans="1:5" x14ac:dyDescent="0.25">
      <c r="A1923" s="10"/>
      <c r="B1923" s="9"/>
      <c r="C1923" s="9"/>
      <c r="D1923" s="19"/>
      <c r="E1923" s="9"/>
    </row>
    <row r="1924" spans="1:5" x14ac:dyDescent="0.25">
      <c r="A1924" s="10"/>
      <c r="B1924" s="9"/>
      <c r="C1924" s="9"/>
      <c r="D1924" s="19"/>
      <c r="E1924" s="9"/>
    </row>
    <row r="1925" spans="1:5" x14ac:dyDescent="0.25">
      <c r="A1925" s="10"/>
      <c r="B1925" s="9"/>
      <c r="C1925" s="9"/>
      <c r="D1925" s="19"/>
      <c r="E1925" s="9"/>
    </row>
    <row r="1926" spans="1:5" x14ac:dyDescent="0.25">
      <c r="A1926" s="10"/>
      <c r="B1926" s="9"/>
      <c r="C1926" s="9"/>
      <c r="D1926" s="19"/>
      <c r="E1926" s="9"/>
    </row>
    <row r="1927" spans="1:5" x14ac:dyDescent="0.25">
      <c r="A1927" s="10"/>
      <c r="B1927" s="9"/>
      <c r="C1927" s="9"/>
      <c r="D1927" s="19"/>
      <c r="E1927" s="9"/>
    </row>
    <row r="1928" spans="1:5" x14ac:dyDescent="0.25">
      <c r="A1928" s="10"/>
      <c r="B1928" s="9"/>
      <c r="C1928" s="9"/>
      <c r="D1928" s="19"/>
      <c r="E1928" s="9"/>
    </row>
    <row r="1929" spans="1:5" x14ac:dyDescent="0.25">
      <c r="A1929" s="10"/>
      <c r="B1929" s="9"/>
      <c r="C1929" s="9"/>
      <c r="D1929" s="19"/>
      <c r="E1929" s="9"/>
    </row>
    <row r="1930" spans="1:5" x14ac:dyDescent="0.25">
      <c r="A1930" s="10"/>
      <c r="B1930" s="9"/>
      <c r="C1930" s="9"/>
      <c r="D1930" s="19"/>
      <c r="E1930" s="9"/>
    </row>
    <row r="1931" spans="1:5" x14ac:dyDescent="0.25">
      <c r="A1931" s="10"/>
      <c r="B1931" s="9"/>
      <c r="C1931" s="9"/>
      <c r="D1931" s="19"/>
      <c r="E1931" s="9"/>
    </row>
    <row r="1932" spans="1:5" x14ac:dyDescent="0.25">
      <c r="A1932" s="10"/>
      <c r="B1932" s="9"/>
      <c r="C1932" s="9"/>
      <c r="D1932" s="19"/>
      <c r="E1932" s="9"/>
    </row>
    <row r="1933" spans="1:5" x14ac:dyDescent="0.25">
      <c r="A1933" s="10"/>
      <c r="B1933" s="9"/>
      <c r="C1933" s="9"/>
      <c r="D1933" s="19"/>
      <c r="E1933" s="9"/>
    </row>
    <row r="1934" spans="1:5" x14ac:dyDescent="0.25">
      <c r="A1934" s="10"/>
      <c r="B1934" s="9"/>
      <c r="C1934" s="9"/>
      <c r="D1934" s="19"/>
      <c r="E1934" s="9"/>
    </row>
    <row r="1935" spans="1:5" x14ac:dyDescent="0.25">
      <c r="A1935" s="10"/>
      <c r="B1935" s="9"/>
      <c r="C1935" s="9"/>
      <c r="D1935" s="19"/>
      <c r="E1935" s="9"/>
    </row>
    <row r="1936" spans="1:5" x14ac:dyDescent="0.25">
      <c r="A1936" s="10"/>
      <c r="B1936" s="9"/>
      <c r="C1936" s="9"/>
      <c r="D1936" s="19"/>
      <c r="E1936" s="9"/>
    </row>
    <row r="1937" spans="1:5" x14ac:dyDescent="0.25">
      <c r="A1937" s="10"/>
      <c r="B1937" s="9"/>
      <c r="C1937" s="9"/>
      <c r="D1937" s="19"/>
      <c r="E1937" s="9"/>
    </row>
    <row r="1938" spans="1:5" x14ac:dyDescent="0.25">
      <c r="A1938" s="10"/>
      <c r="B1938" s="9"/>
      <c r="C1938" s="9"/>
      <c r="D1938" s="19"/>
      <c r="E1938" s="9"/>
    </row>
    <row r="1939" spans="1:5" x14ac:dyDescent="0.25">
      <c r="A1939" s="10"/>
      <c r="B1939" s="9"/>
      <c r="C1939" s="9"/>
      <c r="D1939" s="19"/>
      <c r="E1939" s="9"/>
    </row>
    <row r="1940" spans="1:5" x14ac:dyDescent="0.25">
      <c r="A1940" s="10"/>
      <c r="B1940" s="9"/>
      <c r="C1940" s="9"/>
      <c r="D1940" s="19"/>
      <c r="E1940" s="9"/>
    </row>
    <row r="1941" spans="1:5" x14ac:dyDescent="0.25">
      <c r="A1941" s="10"/>
      <c r="B1941" s="9"/>
      <c r="C1941" s="9"/>
      <c r="D1941" s="19"/>
      <c r="E1941" s="9"/>
    </row>
    <row r="1942" spans="1:5" x14ac:dyDescent="0.25">
      <c r="A1942" s="10"/>
      <c r="B1942" s="9"/>
      <c r="C1942" s="9"/>
      <c r="D1942" s="19"/>
      <c r="E1942" s="9"/>
    </row>
    <row r="1943" spans="1:5" x14ac:dyDescent="0.25">
      <c r="A1943" s="10"/>
      <c r="B1943" s="9"/>
      <c r="C1943" s="9"/>
      <c r="D1943" s="19"/>
      <c r="E1943" s="9"/>
    </row>
    <row r="1944" spans="1:5" x14ac:dyDescent="0.25">
      <c r="A1944" s="10"/>
      <c r="B1944" s="9"/>
      <c r="C1944" s="9"/>
      <c r="D1944" s="19"/>
      <c r="E1944" s="9"/>
    </row>
    <row r="1945" spans="1:5" x14ac:dyDescent="0.25">
      <c r="A1945" s="10"/>
      <c r="B1945" s="9"/>
      <c r="C1945" s="9"/>
      <c r="D1945" s="19"/>
      <c r="E1945" s="9"/>
    </row>
    <row r="1946" spans="1:5" x14ac:dyDescent="0.25">
      <c r="A1946" s="10"/>
      <c r="B1946" s="9"/>
      <c r="C1946" s="9"/>
      <c r="D1946" s="19"/>
      <c r="E1946" s="9"/>
    </row>
    <row r="1947" spans="1:5" x14ac:dyDescent="0.25">
      <c r="A1947" s="10"/>
      <c r="B1947" s="9"/>
      <c r="C1947" s="9"/>
      <c r="D1947" s="19"/>
      <c r="E1947" s="9"/>
    </row>
    <row r="1948" spans="1:5" x14ac:dyDescent="0.25">
      <c r="A1948" s="10"/>
      <c r="B1948" s="9"/>
      <c r="C1948" s="9"/>
      <c r="D1948" s="19"/>
      <c r="E1948" s="9"/>
    </row>
    <row r="1949" spans="1:5" x14ac:dyDescent="0.25">
      <c r="A1949" s="10"/>
      <c r="B1949" s="9"/>
      <c r="C1949" s="9"/>
      <c r="D1949" s="19"/>
      <c r="E1949" s="9"/>
    </row>
    <row r="1950" spans="1:5" x14ac:dyDescent="0.25">
      <c r="A1950" s="10"/>
      <c r="B1950" s="9"/>
      <c r="C1950" s="9"/>
      <c r="D1950" s="19"/>
      <c r="E1950" s="9"/>
    </row>
    <row r="1951" spans="1:5" x14ac:dyDescent="0.25">
      <c r="A1951" s="10"/>
      <c r="B1951" s="9"/>
      <c r="C1951" s="9"/>
      <c r="D1951" s="19"/>
      <c r="E1951" s="9"/>
    </row>
    <row r="1952" spans="1:5" x14ac:dyDescent="0.25">
      <c r="A1952" s="10"/>
      <c r="B1952" s="9"/>
      <c r="C1952" s="9"/>
      <c r="D1952" s="19"/>
      <c r="E1952" s="9"/>
    </row>
    <row r="1953" spans="1:5" x14ac:dyDescent="0.25">
      <c r="A1953" s="10"/>
      <c r="B1953" s="9"/>
      <c r="C1953" s="9"/>
      <c r="D1953" s="19"/>
      <c r="E1953" s="9"/>
    </row>
    <row r="1954" spans="1:5" x14ac:dyDescent="0.25">
      <c r="A1954" s="10"/>
      <c r="B1954" s="9"/>
      <c r="C1954" s="9"/>
      <c r="D1954" s="19"/>
      <c r="E1954" s="9"/>
    </row>
    <row r="1955" spans="1:5" x14ac:dyDescent="0.25">
      <c r="A1955" s="10"/>
      <c r="B1955" s="9"/>
      <c r="C1955" s="9"/>
      <c r="D1955" s="19"/>
      <c r="E1955" s="9"/>
    </row>
    <row r="1956" spans="1:5" x14ac:dyDescent="0.25">
      <c r="A1956" s="10"/>
      <c r="B1956" s="9"/>
      <c r="C1956" s="9"/>
      <c r="D1956" s="19"/>
      <c r="E1956" s="9"/>
    </row>
    <row r="1957" spans="1:5" x14ac:dyDescent="0.25">
      <c r="A1957" s="10"/>
      <c r="B1957" s="9"/>
      <c r="C1957" s="9"/>
      <c r="D1957" s="19"/>
      <c r="E1957" s="9"/>
    </row>
    <row r="1958" spans="1:5" x14ac:dyDescent="0.25">
      <c r="A1958" s="10"/>
      <c r="B1958" s="9"/>
      <c r="C1958" s="9"/>
      <c r="D1958" s="19"/>
      <c r="E1958" s="9"/>
    </row>
    <row r="1959" spans="1:5" x14ac:dyDescent="0.25">
      <c r="A1959" s="10"/>
      <c r="B1959" s="9"/>
      <c r="C1959" s="9"/>
      <c r="D1959" s="19"/>
      <c r="E1959" s="9"/>
    </row>
    <row r="1960" spans="1:5" x14ac:dyDescent="0.25">
      <c r="A1960" s="10"/>
      <c r="B1960" s="9"/>
      <c r="C1960" s="9"/>
      <c r="D1960" s="19"/>
      <c r="E1960" s="9"/>
    </row>
    <row r="1961" spans="1:5" x14ac:dyDescent="0.25">
      <c r="A1961" s="10"/>
      <c r="B1961" s="9"/>
      <c r="C1961" s="9"/>
      <c r="D1961" s="19"/>
      <c r="E1961" s="9"/>
    </row>
    <row r="1962" spans="1:5" x14ac:dyDescent="0.25">
      <c r="A1962" s="10"/>
      <c r="B1962" s="9"/>
      <c r="C1962" s="9"/>
      <c r="D1962" s="19"/>
      <c r="E1962" s="9"/>
    </row>
    <row r="1963" spans="1:5" x14ac:dyDescent="0.25">
      <c r="A1963" s="10"/>
      <c r="B1963" s="9"/>
      <c r="C1963" s="9"/>
      <c r="D1963" s="19"/>
      <c r="E1963" s="9"/>
    </row>
    <row r="1964" spans="1:5" x14ac:dyDescent="0.25">
      <c r="A1964" s="10"/>
      <c r="B1964" s="9"/>
      <c r="C1964" s="9"/>
      <c r="D1964" s="19"/>
      <c r="E1964" s="9"/>
    </row>
    <row r="1965" spans="1:5" x14ac:dyDescent="0.25">
      <c r="A1965" s="10"/>
      <c r="B1965" s="9"/>
      <c r="C1965" s="9"/>
      <c r="D1965" s="19"/>
      <c r="E1965" s="9"/>
    </row>
    <row r="1966" spans="1:5" x14ac:dyDescent="0.25">
      <c r="A1966" s="10"/>
      <c r="B1966" s="9"/>
      <c r="C1966" s="9"/>
      <c r="D1966" s="19"/>
      <c r="E1966" s="9"/>
    </row>
    <row r="1967" spans="1:5" x14ac:dyDescent="0.25">
      <c r="A1967" s="10"/>
      <c r="B1967" s="9"/>
      <c r="C1967" s="9"/>
      <c r="D1967" s="19"/>
      <c r="E1967" s="9"/>
    </row>
    <row r="1968" spans="1:5" x14ac:dyDescent="0.25">
      <c r="A1968" s="10"/>
      <c r="B1968" s="9"/>
      <c r="C1968" s="9"/>
      <c r="D1968" s="19"/>
      <c r="E1968" s="9"/>
    </row>
    <row r="1969" spans="1:5" x14ac:dyDescent="0.25">
      <c r="A1969" s="10"/>
      <c r="B1969" s="9"/>
      <c r="C1969" s="9"/>
      <c r="D1969" s="19"/>
      <c r="E1969" s="9"/>
    </row>
    <row r="1970" spans="1:5" x14ac:dyDescent="0.25">
      <c r="A1970" s="10"/>
      <c r="B1970" s="9"/>
      <c r="C1970" s="9"/>
      <c r="D1970" s="19"/>
      <c r="E1970" s="9"/>
    </row>
    <row r="1971" spans="1:5" x14ac:dyDescent="0.25">
      <c r="A1971" s="10"/>
      <c r="B1971" s="9"/>
      <c r="C1971" s="9"/>
      <c r="D1971" s="19"/>
      <c r="E1971" s="9"/>
    </row>
    <row r="1972" spans="1:5" x14ac:dyDescent="0.25">
      <c r="A1972" s="10"/>
      <c r="B1972" s="9"/>
      <c r="C1972" s="9"/>
      <c r="D1972" s="19"/>
      <c r="E1972" s="9"/>
    </row>
    <row r="1973" spans="1:5" x14ac:dyDescent="0.25">
      <c r="A1973" s="10"/>
      <c r="B1973" s="9"/>
      <c r="C1973" s="9"/>
      <c r="D1973" s="19"/>
      <c r="E1973" s="9"/>
    </row>
    <row r="1974" spans="1:5" x14ac:dyDescent="0.25">
      <c r="A1974" s="10"/>
      <c r="B1974" s="9"/>
      <c r="C1974" s="9"/>
      <c r="D1974" s="19"/>
      <c r="E1974" s="9"/>
    </row>
    <row r="1975" spans="1:5" x14ac:dyDescent="0.25">
      <c r="A1975" s="10"/>
      <c r="B1975" s="9"/>
      <c r="C1975" s="9"/>
      <c r="D1975" s="19"/>
      <c r="E1975" s="9"/>
    </row>
    <row r="1976" spans="1:5" x14ac:dyDescent="0.25">
      <c r="A1976" s="10"/>
      <c r="B1976" s="9"/>
      <c r="C1976" s="9"/>
      <c r="D1976" s="19"/>
      <c r="E1976" s="9"/>
    </row>
    <row r="1977" spans="1:5" x14ac:dyDescent="0.25">
      <c r="A1977" s="10"/>
      <c r="B1977" s="9"/>
      <c r="C1977" s="9"/>
      <c r="D1977" s="19"/>
      <c r="E1977" s="9"/>
    </row>
    <row r="1978" spans="1:5" x14ac:dyDescent="0.25">
      <c r="A1978" s="10"/>
      <c r="B1978" s="9"/>
      <c r="C1978" s="9"/>
      <c r="D1978" s="19"/>
      <c r="E1978" s="9"/>
    </row>
    <row r="1979" spans="1:5" x14ac:dyDescent="0.25">
      <c r="A1979" s="10"/>
      <c r="B1979" s="9"/>
      <c r="C1979" s="9"/>
      <c r="D1979" s="19"/>
      <c r="E1979" s="9"/>
    </row>
    <row r="1980" spans="1:5" x14ac:dyDescent="0.25">
      <c r="A1980" s="10"/>
      <c r="B1980" s="9"/>
      <c r="C1980" s="9"/>
      <c r="D1980" s="19"/>
      <c r="E1980" s="9"/>
    </row>
    <row r="1981" spans="1:5" x14ac:dyDescent="0.25">
      <c r="A1981" s="10"/>
      <c r="B1981" s="9"/>
      <c r="C1981" s="9"/>
      <c r="D1981" s="19"/>
      <c r="E1981" s="9"/>
    </row>
    <row r="1982" spans="1:5" x14ac:dyDescent="0.25">
      <c r="A1982" s="10"/>
      <c r="B1982" s="9"/>
      <c r="C1982" s="9"/>
      <c r="D1982" s="19"/>
      <c r="E1982" s="9"/>
    </row>
    <row r="1983" spans="1:5" x14ac:dyDescent="0.25">
      <c r="A1983" s="10"/>
      <c r="B1983" s="9"/>
      <c r="C1983" s="9"/>
      <c r="D1983" s="19"/>
      <c r="E1983" s="9"/>
    </row>
    <row r="1984" spans="1:5" x14ac:dyDescent="0.25">
      <c r="A1984" s="10"/>
      <c r="B1984" s="9"/>
      <c r="C1984" s="9"/>
      <c r="D1984" s="19"/>
      <c r="E1984" s="9"/>
    </row>
    <row r="1985" spans="1:5" x14ac:dyDescent="0.25">
      <c r="A1985" s="10"/>
      <c r="B1985" s="9"/>
      <c r="C1985" s="9"/>
      <c r="D1985" s="19"/>
      <c r="E1985" s="9"/>
    </row>
    <row r="1986" spans="1:5" x14ac:dyDescent="0.25">
      <c r="A1986" s="10"/>
      <c r="B1986" s="9"/>
      <c r="C1986" s="9"/>
      <c r="D1986" s="19"/>
      <c r="E1986" s="9"/>
    </row>
    <row r="1987" spans="1:5" x14ac:dyDescent="0.25">
      <c r="A1987" s="10"/>
      <c r="B1987" s="9"/>
      <c r="C1987" s="9"/>
      <c r="D1987" s="19"/>
      <c r="E1987" s="9"/>
    </row>
    <row r="1988" spans="1:5" x14ac:dyDescent="0.25">
      <c r="A1988" s="10"/>
      <c r="B1988" s="9"/>
      <c r="C1988" s="9"/>
      <c r="D1988" s="19"/>
      <c r="E1988" s="9"/>
    </row>
    <row r="1989" spans="1:5" x14ac:dyDescent="0.25">
      <c r="A1989" s="10"/>
      <c r="B1989" s="9"/>
      <c r="C1989" s="9"/>
      <c r="D1989" s="19"/>
      <c r="E1989" s="9"/>
    </row>
    <row r="1990" spans="1:5" x14ac:dyDescent="0.25">
      <c r="A1990" s="10"/>
      <c r="B1990" s="9"/>
      <c r="C1990" s="9"/>
      <c r="D1990" s="19"/>
      <c r="E1990" s="9"/>
    </row>
    <row r="1991" spans="1:5" x14ac:dyDescent="0.25">
      <c r="A1991" s="10"/>
      <c r="B1991" s="9"/>
      <c r="C1991" s="9"/>
      <c r="D1991" s="19"/>
      <c r="E1991" s="9"/>
    </row>
    <row r="1992" spans="1:5" x14ac:dyDescent="0.25">
      <c r="A1992" s="10"/>
      <c r="B1992" s="9"/>
      <c r="C1992" s="9"/>
      <c r="D1992" s="19"/>
      <c r="E1992" s="9"/>
    </row>
    <row r="1993" spans="1:5" x14ac:dyDescent="0.25">
      <c r="A1993" s="10"/>
      <c r="B1993" s="9"/>
      <c r="C1993" s="9"/>
      <c r="D1993" s="19"/>
      <c r="E1993" s="9"/>
    </row>
    <row r="1994" spans="1:5" x14ac:dyDescent="0.25">
      <c r="A1994" s="10"/>
      <c r="B1994" s="9"/>
      <c r="C1994" s="9"/>
      <c r="D1994" s="19"/>
      <c r="E1994" s="9"/>
    </row>
    <row r="1995" spans="1:5" x14ac:dyDescent="0.25">
      <c r="A1995" s="10"/>
      <c r="B1995" s="9"/>
      <c r="C1995" s="9"/>
      <c r="D1995" s="19"/>
      <c r="E1995" s="9"/>
    </row>
    <row r="1996" spans="1:5" x14ac:dyDescent="0.25">
      <c r="A1996" s="10"/>
      <c r="B1996" s="9"/>
      <c r="C1996" s="9"/>
      <c r="D1996" s="19"/>
      <c r="E1996" s="9"/>
    </row>
    <row r="1997" spans="1:5" x14ac:dyDescent="0.25">
      <c r="A1997" s="10"/>
      <c r="B1997" s="9"/>
      <c r="C1997" s="9"/>
      <c r="D1997" s="19"/>
      <c r="E1997" s="9"/>
    </row>
    <row r="1998" spans="1:5" x14ac:dyDescent="0.25">
      <c r="A1998" s="10"/>
      <c r="B1998" s="9"/>
      <c r="C1998" s="9"/>
      <c r="D1998" s="19"/>
      <c r="E1998" s="9"/>
    </row>
    <row r="1999" spans="1:5" x14ac:dyDescent="0.25">
      <c r="A1999" s="10"/>
      <c r="B1999" s="9"/>
      <c r="C1999" s="9"/>
      <c r="D1999" s="19"/>
      <c r="E1999" s="9"/>
    </row>
    <row r="2000" spans="1:5" x14ac:dyDescent="0.25">
      <c r="A2000" s="10"/>
      <c r="B2000" s="9"/>
      <c r="C2000" s="9"/>
      <c r="D2000" s="19"/>
      <c r="E2000" s="9"/>
    </row>
    <row r="2001" spans="1:5" x14ac:dyDescent="0.25">
      <c r="A2001" s="10"/>
      <c r="B2001" s="9"/>
      <c r="C2001" s="9"/>
      <c r="D2001" s="19"/>
      <c r="E2001" s="9"/>
    </row>
  </sheetData>
  <autoFilter ref="A1:E2001"/>
  <conditionalFormatting sqref="A2:A2001">
    <cfRule type="expression" dxfId="2" priority="3">
      <formula>AND(A2&lt;&gt;"",NOT(ISNUMBER(A2)))</formula>
    </cfRule>
  </conditionalFormatting>
  <conditionalFormatting sqref="D2:D2001">
    <cfRule type="expression" dxfId="3" priority="4">
      <formula>AND(D2&lt;&gt;"",OR(NOT(ISNUMBER(D2)),D2&lt;=0,MOD(D2*4,1)&lt;&gt;0))</formula>
    </cfRule>
  </conditionalFormatting>
  <dataValidations count="5">
    <dataValidation type="date" allowBlank="1" showErrorMessage="1" errorTitle="Date" error="Type a date, for example 10/15/2026." sqref="A2:A2001">
      <formula1>25569.00042275463</formula1>
      <formula2>25569.000849710646</formula2>
    </dataValidation>
    <dataValidation type="list" allowBlank="1" showErrorMessage="1" errorTitle="Employee" error="Choose a name from Employees." sqref="B2:B2001">
      <formula1>Employees!$A$2:$A$51</formula1>
    </dataValidation>
    <dataValidation type="list" allowBlank="1" showErrorMessage="1" errorTitle="Type" error="Choose a leave type from Settings." sqref="C2:C2001">
      <formula1>Settings!$B$15:$B$19</formula1>
    </dataValidation>
    <dataValidation type="custom" allowBlank="1" showErrorMessage="1" errorTitle="Amount" error="A number above 0 and up to 24, in quarters: 0.25, 0.5, 0.75, 1, …" sqref="D2:D2001">
      <formula1>AND(ISNUMBER(D2),D2&gt;0,D2&lt;=24,MOD(D2*4,1)=0)</formula1>
    </dataValidation>
    <dataValidation type="textLength" operator="lessThanOrEqual" allowBlank="1" showErrorMessage="1" errorTitle="Note" error="Up to 200 characters." sqref="E2:E2001">
      <formula1>200</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7A6A"/>
  </sheetPr>
  <dimension ref="A1:R56"/>
  <sheetViews>
    <sheetView workbookViewId="0">
      <pane xSplit="1" ySplit="4" topLeftCell="B5" activePane="bottomRight" state="frozen"/>
      <selection pane="bottomRight"/>
    </sheetView>
  </sheetViews>
  <sheetFormatPr defaultRowHeight="15" outlineLevelRow="0" outlineLevelCol="0" x14ac:dyDescent="55"/>
  <cols>
    <col min="1" max="1" width="24" customWidth="1"/>
    <col min="2" max="2" width="7" customWidth="1"/>
    <col min="3" max="3" width="15" customWidth="1"/>
    <col min="4" max="4" width="13" customWidth="1"/>
    <col min="5" max="6" width="11" customWidth="1"/>
    <col min="7" max="8" width="10" customWidth="1"/>
    <col min="9" max="9" width="11" customWidth="1"/>
    <col min="10" max="10" width="10" customWidth="1"/>
    <col min="11" max="18" width="11" customWidth="1"/>
  </cols>
  <sheetData>
    <row r="1" spans="1:1" x14ac:dyDescent="0.25">
      <c r="A1" s="6" t="s">
        <v>125</v>
      </c>
    </row>
    <row r="2" spans="1:5" x14ac:dyDescent="0.25">
      <c r="A2" s="8" t="s">
        <v>126</v>
      </c>
      <c r="B2" s="20">
        <f>Settings!$B$11</f>
        <v>46310</v>
      </c>
      <c r="D2" s="8" t="s">
        <v>127</v>
      </c>
      <c r="E2" t="str">
        <f>Settings!$B$8</f>
        <v>Hours</v>
      </c>
    </row>
    <row r="3" spans="14:18" x14ac:dyDescent="0.25">
      <c r="N3" s="21" t="s">
        <v>128</v>
      </c>
      <c r="O3" s="21"/>
      <c r="P3" s="21"/>
      <c r="Q3" s="21"/>
      <c r="R3" s="21"/>
    </row>
    <row r="4" ht="32" customHeight="1" spans="1:18" x14ac:dyDescent="0.25">
      <c r="A4" s="13" t="s">
        <v>109</v>
      </c>
      <c r="B4" s="13" t="s">
        <v>106</v>
      </c>
      <c r="C4" s="13" t="s">
        <v>129</v>
      </c>
      <c r="D4" s="13" t="s">
        <v>130</v>
      </c>
      <c r="E4" s="13" t="s">
        <v>131</v>
      </c>
      <c r="F4" s="13" t="s">
        <v>85</v>
      </c>
      <c r="G4" s="13" t="s">
        <v>132</v>
      </c>
      <c r="H4" s="13" t="s">
        <v>133</v>
      </c>
      <c r="I4" s="13" t="s">
        <v>134</v>
      </c>
      <c r="J4" s="13" t="s">
        <v>135</v>
      </c>
      <c r="K4" s="13" t="s">
        <v>136</v>
      </c>
      <c r="L4" s="13" t="str">
        <f>IF(Settings!$B$8="Days","Remaining in hours","Remaining in days")</f>
        <v>Remaining in days</v>
      </c>
      <c r="M4" s="13" t="s">
        <v>137</v>
      </c>
      <c r="N4" s="13" t="str">
        <f>IF(Settings!$B$15="","",Settings!$B$15)</f>
        <v>Vacation</v>
      </c>
      <c r="O4" s="13" t="str">
        <f>IF(Settings!$B$16="","",Settings!$B$16)</f>
        <v>Personal</v>
      </c>
      <c r="P4" s="13" t="str">
        <f>IF(Settings!$B$17="","",Settings!$B$17)</f>
        <v>Sick</v>
      </c>
      <c r="Q4" s="13" t="str">
        <f>IF(Settings!$B$18="","",Settings!$B$18)</f>
        <v>Other</v>
      </c>
      <c r="R4" s="13" t="str">
        <f>IF(Settings!$B$19="","",Settings!$B$19)</f>
        <v/>
      </c>
    </row>
    <row r="5" spans="1:18" x14ac:dyDescent="0.25">
      <c r="A5" s="22" t="str">
        <f>IF(Employees!$A$2="","",Employees!$A$2)</f>
        <v>Maria Lopez</v>
      </c>
      <c r="B5" s="23" t="str">
        <f>IF($A5="","",IF(UPPER(Employees!$I$2)="N","N","Y"))</f>
        <v>Y</v>
      </c>
      <c r="C5" s="22" t="str">
        <f>IF($A5="","",IF(Employees!$E$2="",Settings!$B$15,Employees!$E$2))</f>
        <v>Vacation</v>
      </c>
      <c r="D5" s="24">
        <f>IF($A5="","",MAX(Settings!$B$4,N(Employees!$B$2)))</f>
        <v>46023</v>
      </c>
      <c r="E5" s="25">
        <f>IF($A5="","",N(Employees!$G$2))</f>
        <v>24</v>
      </c>
      <c r="F5" s="25">
        <f>IF(OR($A5="",Employees!$F$2=""),"",N(Employees!$F$2))</f>
        <v>40</v>
      </c>
      <c r="G5" s="25">
        <f>IF($A5="","",E5-H5)</f>
        <v>0</v>
      </c>
      <c r="H5" s="25">
        <f>IF($A5="","",IF(F5="",E5,MIN(E5,F5)))</f>
        <v>24</v>
      </c>
      <c r="I5" s="25">
        <f>IF($A5="","",IF(D5&gt;Settings!$B$11,0,ROUND(IF(Settings!$B$6="Per pay period",N(Employees!$D$2)*MIN(Settings!$B$7,INT((Settings!$B$11-D5+1)*Settings!$B$7/(Settings!$B$5-Settings!$B$4+1))),IF(Settings!$B$6="Per hour worked",N(Employees!$D$2)*N(Employees!$H$2),N(Employees!$D$2)*(Settings!$B$5-D5+1)/(Settings!$B$5-Settings!$B$4+1))),2)))</f>
        <v>80</v>
      </c>
      <c r="J5" s="25">
        <f>IF($A5="","",IF(C5=Settings!$B$20,SUMIFS('Time Off Log'!$D$2:$D$2001,'Time Off Log'!$B$2:$B$2001,$A5,'Time Off Log'!$A$2:$A$2001,"&gt;="&amp;Settings!$B$4,'Time Off Log'!$A$2:$A$2001,"&lt;="&amp;Settings!$B$11),SUMIFS('Time Off Log'!$D$2:$D$2001,'Time Off Log'!$B$2:$B$2001,$A5,'Time Off Log'!$C$2:$C$2001,C5,'Time Off Log'!$A$2:$A$2001,"&gt;="&amp;Settings!$B$4,'Time Off Log'!$A$2:$A$2001,"&lt;="&amp;Settings!$B$11)))</f>
        <v>48</v>
      </c>
      <c r="K5" s="26">
        <f>IF($A5="","",H5+I5-J5)</f>
        <v>56</v>
      </c>
      <c r="L5" s="25">
        <f>IF(OR($A5="",N(Settings!$B$9)&lt;=0),"",ROUND(IF(Settings!$B$8="Days",K5*Settings!$B$9,K5/Settings!$B$9),2))</f>
        <v>7</v>
      </c>
      <c r="M5" s="25">
        <f>IF($A5="","",IF(C5=Settings!$B$20,SUMIFS('Time Off Log'!$D$2:$D$2001,'Time Off Log'!$B$2:$B$2001,$A5,'Time Off Log'!$A$2:$A$2001,"&gt;"&amp;Settings!$B$11,'Time Off Log'!$A$2:$A$2001,"&lt;="&amp;Settings!$B$5),SUMIFS('Time Off Log'!$D$2:$D$2001,'Time Off Log'!$B$2:$B$2001,$A5,'Time Off Log'!$C$2:$C$2001,C5,'Time Off Log'!$A$2:$A$2001,"&gt;"&amp;Settings!$B$11,'Time Off Log'!$A$2:$A$2001,"&lt;="&amp;Settings!$B$5)))</f>
        <v>0</v>
      </c>
      <c r="N5" s="25">
        <f>IF(OR($A5="",N$4=""),"",SUMIFS('Time Off Log'!$D$2:$D$2001,'Time Off Log'!$B$2:$B$2001,$A5,'Time Off Log'!$C$2:$C$2001,N$4,'Time Off Log'!$A$2:$A$2001,"&gt;="&amp;Settings!$B$4,'Time Off Log'!$A$2:$A$2001,"&lt;="&amp;Settings!$B$11))</f>
        <v>48</v>
      </c>
      <c r="O5" s="25">
        <f>IF(OR($A5="",O$4=""),"",SUMIFS('Time Off Log'!$D$2:$D$2001,'Time Off Log'!$B$2:$B$2001,$A5,'Time Off Log'!$C$2:$C$2001,O$4,'Time Off Log'!$A$2:$A$2001,"&gt;="&amp;Settings!$B$4,'Time Off Log'!$A$2:$A$2001,"&lt;="&amp;Settings!$B$11))</f>
        <v>0.25</v>
      </c>
      <c r="P5" s="25">
        <f>IF(OR($A5="",P$4=""),"",SUMIFS('Time Off Log'!$D$2:$D$2001,'Time Off Log'!$B$2:$B$2001,$A5,'Time Off Log'!$C$2:$C$2001,P$4,'Time Off Log'!$A$2:$A$2001,"&gt;="&amp;Settings!$B$4,'Time Off Log'!$A$2:$A$2001,"&lt;="&amp;Settings!$B$11))</f>
        <v>0</v>
      </c>
      <c r="Q5" s="25">
        <f>IF(OR($A5="",Q$4=""),"",SUMIFS('Time Off Log'!$D$2:$D$2001,'Time Off Log'!$B$2:$B$2001,$A5,'Time Off Log'!$C$2:$C$2001,Q$4,'Time Off Log'!$A$2:$A$2001,"&gt;="&amp;Settings!$B$4,'Time Off Log'!$A$2:$A$2001,"&lt;="&amp;Settings!$B$11))</f>
        <v>0</v>
      </c>
      <c r="R5" s="25" t="str">
        <f>IF(OR($A5="",R$4=""),"",SUMIFS('Time Off Log'!$D$2:$D$2001,'Time Off Log'!$B$2:$B$2001,$A5,'Time Off Log'!$C$2:$C$2001,R$4,'Time Off Log'!$A$2:$A$2001,"&gt;="&amp;Settings!$B$4,'Time Off Log'!$A$2:$A$2001,"&lt;="&amp;Settings!$B$11))</f>
        <v/>
      </c>
    </row>
    <row r="6" spans="1:18" x14ac:dyDescent="0.25">
      <c r="A6" s="22" t="str">
        <f>IF(Employees!$A$3="","",Employees!$A$3)</f>
        <v>James Carter</v>
      </c>
      <c r="B6" s="23" t="str">
        <f>IF($A6="","",IF(UPPER(Employees!$I$3)="N","N","Y"))</f>
        <v>Y</v>
      </c>
      <c r="C6" s="22" t="str">
        <f>IF($A6="","",IF(Employees!$E$3="",Settings!$B$15,Employees!$E$3))</f>
        <v>Vacation</v>
      </c>
      <c r="D6" s="24">
        <f>IF($A6="","",MAX(Settings!$B$4,N(Employees!$B$3)))</f>
        <v>46023</v>
      </c>
      <c r="E6" s="25">
        <f>IF($A6="","",N(Employees!$G$3))</f>
        <v>60</v>
      </c>
      <c r="F6" s="25">
        <f>IF(OR($A6="",Employees!$F$3=""),"",N(Employees!$F$3))</f>
        <v>40</v>
      </c>
      <c r="G6" s="25">
        <f>IF($A6="","",E6-H6)</f>
        <v>20</v>
      </c>
      <c r="H6" s="25">
        <f>IF($A6="","",IF(F6="",E6,MIN(E6,F6)))</f>
        <v>40</v>
      </c>
      <c r="I6" s="25">
        <f>IF($A6="","",IF(D6&gt;Settings!$B$11,0,ROUND(IF(Settings!$B$6="Per pay period",N(Employees!$D$3)*MIN(Settings!$B$7,INT((Settings!$B$11-D6+1)*Settings!$B$7/(Settings!$B$5-Settings!$B$4+1))),IF(Settings!$B$6="Per hour worked",N(Employees!$D$3)*N(Employees!$H$3),N(Employees!$D$3)*(Settings!$B$5-D6+1)/(Settings!$B$5-Settings!$B$4+1))),2)))</f>
        <v>120</v>
      </c>
      <c r="J6" s="25">
        <f>IF($A6="","",IF(C6=Settings!$B$20,SUMIFS('Time Off Log'!$D$2:$D$2001,'Time Off Log'!$B$2:$B$2001,$A6,'Time Off Log'!$A$2:$A$2001,"&gt;="&amp;Settings!$B$4,'Time Off Log'!$A$2:$A$2001,"&lt;="&amp;Settings!$B$11),SUMIFS('Time Off Log'!$D$2:$D$2001,'Time Off Log'!$B$2:$B$2001,$A6,'Time Off Log'!$C$2:$C$2001,C6,'Time Off Log'!$A$2:$A$2001,"&gt;="&amp;Settings!$B$4,'Time Off Log'!$A$2:$A$2001,"&lt;="&amp;Settings!$B$11)))</f>
        <v>24</v>
      </c>
      <c r="K6" s="26">
        <f>IF($A6="","",H6+I6-J6)</f>
        <v>136</v>
      </c>
      <c r="L6" s="25">
        <f>IF(OR($A6="",N(Settings!$B$9)&lt;=0),"",ROUND(IF(Settings!$B$8="Days",K6*Settings!$B$9,K6/Settings!$B$9),2))</f>
        <v>17</v>
      </c>
      <c r="M6" s="25">
        <f>IF($A6="","",IF(C6=Settings!$B$20,SUMIFS('Time Off Log'!$D$2:$D$2001,'Time Off Log'!$B$2:$B$2001,$A6,'Time Off Log'!$A$2:$A$2001,"&gt;"&amp;Settings!$B$11,'Time Off Log'!$A$2:$A$2001,"&lt;="&amp;Settings!$B$5),SUMIFS('Time Off Log'!$D$2:$D$2001,'Time Off Log'!$B$2:$B$2001,$A6,'Time Off Log'!$C$2:$C$2001,C6,'Time Off Log'!$A$2:$A$2001,"&gt;"&amp;Settings!$B$11,'Time Off Log'!$A$2:$A$2001,"&lt;="&amp;Settings!$B$5)))</f>
        <v>0</v>
      </c>
      <c r="N6" s="25">
        <f>IF(OR($A6="",N$4=""),"",SUMIFS('Time Off Log'!$D$2:$D$2001,'Time Off Log'!$B$2:$B$2001,$A6,'Time Off Log'!$C$2:$C$2001,N$4,'Time Off Log'!$A$2:$A$2001,"&gt;="&amp;Settings!$B$4,'Time Off Log'!$A$2:$A$2001,"&lt;="&amp;Settings!$B$11))</f>
        <v>24</v>
      </c>
      <c r="O6" s="25">
        <f>IF(OR($A6="",O$4=""),"",SUMIFS('Time Off Log'!$D$2:$D$2001,'Time Off Log'!$B$2:$B$2001,$A6,'Time Off Log'!$C$2:$C$2001,O$4,'Time Off Log'!$A$2:$A$2001,"&gt;="&amp;Settings!$B$4,'Time Off Log'!$A$2:$A$2001,"&lt;="&amp;Settings!$B$11))</f>
        <v>0</v>
      </c>
      <c r="P6" s="25">
        <f>IF(OR($A6="",P$4=""),"",SUMIFS('Time Off Log'!$D$2:$D$2001,'Time Off Log'!$B$2:$B$2001,$A6,'Time Off Log'!$C$2:$C$2001,P$4,'Time Off Log'!$A$2:$A$2001,"&gt;="&amp;Settings!$B$4,'Time Off Log'!$A$2:$A$2001,"&lt;="&amp;Settings!$B$11))</f>
        <v>0</v>
      </c>
      <c r="Q6" s="25">
        <f>IF(OR($A6="",Q$4=""),"",SUMIFS('Time Off Log'!$D$2:$D$2001,'Time Off Log'!$B$2:$B$2001,$A6,'Time Off Log'!$C$2:$C$2001,Q$4,'Time Off Log'!$A$2:$A$2001,"&gt;="&amp;Settings!$B$4,'Time Off Log'!$A$2:$A$2001,"&lt;="&amp;Settings!$B$11))</f>
        <v>0</v>
      </c>
      <c r="R6" s="25" t="str">
        <f>IF(OR($A6="",R$4=""),"",SUMIFS('Time Off Log'!$D$2:$D$2001,'Time Off Log'!$B$2:$B$2001,$A6,'Time Off Log'!$C$2:$C$2001,R$4,'Time Off Log'!$A$2:$A$2001,"&gt;="&amp;Settings!$B$4,'Time Off Log'!$A$2:$A$2001,"&lt;="&amp;Settings!$B$11))</f>
        <v/>
      </c>
    </row>
    <row r="7" spans="1:18" x14ac:dyDescent="0.25">
      <c r="A7" s="22" t="str">
        <f>IF(Employees!$A$4="","",Employees!$A$4)</f>
        <v>Aisha Khan</v>
      </c>
      <c r="B7" s="23" t="str">
        <f>IF($A7="","",IF(UPPER(Employees!$I$4)="N","N","Y"))</f>
        <v>Y</v>
      </c>
      <c r="C7" s="22" t="str">
        <f>IF($A7="","",IF(Employees!$E$4="",Settings!$B$15,Employees!$E$4))</f>
        <v>Vacation</v>
      </c>
      <c r="D7" s="24">
        <f>IF($A7="","",MAX(Settings!$B$4,N(Employees!$B$4)))</f>
        <v>46174</v>
      </c>
      <c r="E7" s="25">
        <f>IF($A7="","",N(Employees!$G$4))</f>
        <v>0</v>
      </c>
      <c r="F7" s="25">
        <f>IF(OR($A7="",Employees!$F$4=""),"",N(Employees!$F$4))</f>
        <v>40</v>
      </c>
      <c r="G7" s="25">
        <f>IF($A7="","",E7-H7)</f>
        <v>0</v>
      </c>
      <c r="H7" s="25">
        <f>IF($A7="","",IF(F7="",E7,MIN(E7,F7)))</f>
        <v>0</v>
      </c>
      <c r="I7" s="25">
        <f>IF($A7="","",IF(D7&gt;Settings!$B$11,0,ROUND(IF(Settings!$B$6="Per pay period",N(Employees!$D$4)*MIN(Settings!$B$7,INT((Settings!$B$11-D7+1)*Settings!$B$7/(Settings!$B$5-Settings!$B$4+1))),IF(Settings!$B$6="Per hour worked",N(Employees!$D$4)*N(Employees!$H$4),N(Employees!$D$4)*(Settings!$B$5-D7+1)/(Settings!$B$5-Settings!$B$4+1))),2)))</f>
        <v>46.9</v>
      </c>
      <c r="J7" s="25">
        <f>IF($A7="","",IF(C7=Settings!$B$20,SUMIFS('Time Off Log'!$D$2:$D$2001,'Time Off Log'!$B$2:$B$2001,$A7,'Time Off Log'!$A$2:$A$2001,"&gt;="&amp;Settings!$B$4,'Time Off Log'!$A$2:$A$2001,"&lt;="&amp;Settings!$B$11),SUMIFS('Time Off Log'!$D$2:$D$2001,'Time Off Log'!$B$2:$B$2001,$A7,'Time Off Log'!$C$2:$C$2001,C7,'Time Off Log'!$A$2:$A$2001,"&gt;="&amp;Settings!$B$4,'Time Off Log'!$A$2:$A$2001,"&lt;="&amp;Settings!$B$11)))</f>
        <v>0</v>
      </c>
      <c r="K7" s="26">
        <f>IF($A7="","",H7+I7-J7)</f>
        <v>46.9</v>
      </c>
      <c r="L7" s="25">
        <f>IF(OR($A7="",N(Settings!$B$9)&lt;=0),"",ROUND(IF(Settings!$B$8="Days",K7*Settings!$B$9,K7/Settings!$B$9),2))</f>
        <v>5.86</v>
      </c>
      <c r="M7" s="25">
        <f>IF($A7="","",IF(C7=Settings!$B$20,SUMIFS('Time Off Log'!$D$2:$D$2001,'Time Off Log'!$B$2:$B$2001,$A7,'Time Off Log'!$A$2:$A$2001,"&gt;"&amp;Settings!$B$11,'Time Off Log'!$A$2:$A$2001,"&lt;="&amp;Settings!$B$5),SUMIFS('Time Off Log'!$D$2:$D$2001,'Time Off Log'!$B$2:$B$2001,$A7,'Time Off Log'!$C$2:$C$2001,C7,'Time Off Log'!$A$2:$A$2001,"&gt;"&amp;Settings!$B$11,'Time Off Log'!$A$2:$A$2001,"&lt;="&amp;Settings!$B$5)))</f>
        <v>8</v>
      </c>
      <c r="N7" s="25">
        <f>IF(OR($A7="",N$4=""),"",SUMIFS('Time Off Log'!$D$2:$D$2001,'Time Off Log'!$B$2:$B$2001,$A7,'Time Off Log'!$C$2:$C$2001,N$4,'Time Off Log'!$A$2:$A$2001,"&gt;="&amp;Settings!$B$4,'Time Off Log'!$A$2:$A$2001,"&lt;="&amp;Settings!$B$11))</f>
        <v>0</v>
      </c>
      <c r="O7" s="25">
        <f>IF(OR($A7="",O$4=""),"",SUMIFS('Time Off Log'!$D$2:$D$2001,'Time Off Log'!$B$2:$B$2001,$A7,'Time Off Log'!$C$2:$C$2001,O$4,'Time Off Log'!$A$2:$A$2001,"&gt;="&amp;Settings!$B$4,'Time Off Log'!$A$2:$A$2001,"&lt;="&amp;Settings!$B$11))</f>
        <v>0</v>
      </c>
      <c r="P7" s="25">
        <f>IF(OR($A7="",P$4=""),"",SUMIFS('Time Off Log'!$D$2:$D$2001,'Time Off Log'!$B$2:$B$2001,$A7,'Time Off Log'!$C$2:$C$2001,P$4,'Time Off Log'!$A$2:$A$2001,"&gt;="&amp;Settings!$B$4,'Time Off Log'!$A$2:$A$2001,"&lt;="&amp;Settings!$B$11))</f>
        <v>3.75</v>
      </c>
      <c r="Q7" s="25">
        <f>IF(OR($A7="",Q$4=""),"",SUMIFS('Time Off Log'!$D$2:$D$2001,'Time Off Log'!$B$2:$B$2001,$A7,'Time Off Log'!$C$2:$C$2001,Q$4,'Time Off Log'!$A$2:$A$2001,"&gt;="&amp;Settings!$B$4,'Time Off Log'!$A$2:$A$2001,"&lt;="&amp;Settings!$B$11))</f>
        <v>0</v>
      </c>
      <c r="R7" s="25" t="str">
        <f>IF(OR($A7="",R$4=""),"",SUMIFS('Time Off Log'!$D$2:$D$2001,'Time Off Log'!$B$2:$B$2001,$A7,'Time Off Log'!$C$2:$C$2001,R$4,'Time Off Log'!$A$2:$A$2001,"&gt;="&amp;Settings!$B$4,'Time Off Log'!$A$2:$A$2001,"&lt;="&amp;Settings!$B$11))</f>
        <v/>
      </c>
    </row>
    <row r="8" spans="1:18" x14ac:dyDescent="0.25">
      <c r="A8" s="22" t="str">
        <f>IF(Employees!$A$5="","",Employees!$A$5)</f>
        <v>Tom Nguyen</v>
      </c>
      <c r="B8" s="23" t="str">
        <f>IF($A8="","",IF(UPPER(Employees!$I$5)="N","N","Y"))</f>
        <v>Y</v>
      </c>
      <c r="C8" s="22" t="str">
        <f>IF($A8="","",IF(Employees!$E$5="",Settings!$B$15,Employees!$E$5))</f>
        <v>Vacation</v>
      </c>
      <c r="D8" s="24">
        <f>IF($A8="","",MAX(Settings!$B$4,N(Employees!$B$5)))</f>
        <v>46023</v>
      </c>
      <c r="E8" s="25">
        <f>IF($A8="","",N(Employees!$G$5))</f>
        <v>16</v>
      </c>
      <c r="F8" s="25">
        <f>IF(OR($A8="",Employees!$F$5=""),"",N(Employees!$F$5))</f>
        <v>40</v>
      </c>
      <c r="G8" s="25">
        <f>IF($A8="","",E8-H8)</f>
        <v>0</v>
      </c>
      <c r="H8" s="25">
        <f>IF($A8="","",IF(F8="",E8,MIN(E8,F8)))</f>
        <v>16</v>
      </c>
      <c r="I8" s="25">
        <f>IF($A8="","",IF(D8&gt;Settings!$B$11,0,ROUND(IF(Settings!$B$6="Per pay period",N(Employees!$D$5)*MIN(Settings!$B$7,INT((Settings!$B$11-D8+1)*Settings!$B$7/(Settings!$B$5-Settings!$B$4+1))),IF(Settings!$B$6="Per hour worked",N(Employees!$D$5)*N(Employees!$H$5),N(Employees!$D$5)*(Settings!$B$5-D8+1)/(Settings!$B$5-Settings!$B$4+1))),2)))</f>
        <v>80</v>
      </c>
      <c r="J8" s="25">
        <f>IF($A8="","",IF(C8=Settings!$B$20,SUMIFS('Time Off Log'!$D$2:$D$2001,'Time Off Log'!$B$2:$B$2001,$A8,'Time Off Log'!$A$2:$A$2001,"&gt;="&amp;Settings!$B$4,'Time Off Log'!$A$2:$A$2001,"&lt;="&amp;Settings!$B$11),SUMIFS('Time Off Log'!$D$2:$D$2001,'Time Off Log'!$B$2:$B$2001,$A8,'Time Off Log'!$C$2:$C$2001,C8,'Time Off Log'!$A$2:$A$2001,"&gt;="&amp;Settings!$B$4,'Time Off Log'!$A$2:$A$2001,"&lt;="&amp;Settings!$B$11)))</f>
        <v>8</v>
      </c>
      <c r="K8" s="26">
        <f>IF($A8="","",H8+I8-J8)</f>
        <v>88</v>
      </c>
      <c r="L8" s="25">
        <f>IF(OR($A8="",N(Settings!$B$9)&lt;=0),"",ROUND(IF(Settings!$B$8="Days",K8*Settings!$B$9,K8/Settings!$B$9),2))</f>
        <v>11</v>
      </c>
      <c r="M8" s="25">
        <f>IF($A8="","",IF(C8=Settings!$B$20,SUMIFS('Time Off Log'!$D$2:$D$2001,'Time Off Log'!$B$2:$B$2001,$A8,'Time Off Log'!$A$2:$A$2001,"&gt;"&amp;Settings!$B$11,'Time Off Log'!$A$2:$A$2001,"&lt;="&amp;Settings!$B$5),SUMIFS('Time Off Log'!$D$2:$D$2001,'Time Off Log'!$B$2:$B$2001,$A8,'Time Off Log'!$C$2:$C$2001,C8,'Time Off Log'!$A$2:$A$2001,"&gt;"&amp;Settings!$B$11,'Time Off Log'!$A$2:$A$2001,"&lt;="&amp;Settings!$B$5)))</f>
        <v>8</v>
      </c>
      <c r="N8" s="25">
        <f>IF(OR($A8="",N$4=""),"",SUMIFS('Time Off Log'!$D$2:$D$2001,'Time Off Log'!$B$2:$B$2001,$A8,'Time Off Log'!$C$2:$C$2001,N$4,'Time Off Log'!$A$2:$A$2001,"&gt;="&amp;Settings!$B$4,'Time Off Log'!$A$2:$A$2001,"&lt;="&amp;Settings!$B$11))</f>
        <v>8</v>
      </c>
      <c r="O8" s="25">
        <f>IF(OR($A8="",O$4=""),"",SUMIFS('Time Off Log'!$D$2:$D$2001,'Time Off Log'!$B$2:$B$2001,$A8,'Time Off Log'!$C$2:$C$2001,O$4,'Time Off Log'!$A$2:$A$2001,"&gt;="&amp;Settings!$B$4,'Time Off Log'!$A$2:$A$2001,"&lt;="&amp;Settings!$B$11))</f>
        <v>0</v>
      </c>
      <c r="P8" s="25">
        <f>IF(OR($A8="",P$4=""),"",SUMIFS('Time Off Log'!$D$2:$D$2001,'Time Off Log'!$B$2:$B$2001,$A8,'Time Off Log'!$C$2:$C$2001,P$4,'Time Off Log'!$A$2:$A$2001,"&gt;="&amp;Settings!$B$4,'Time Off Log'!$A$2:$A$2001,"&lt;="&amp;Settings!$B$11))</f>
        <v>8</v>
      </c>
      <c r="Q8" s="25">
        <f>IF(OR($A8="",Q$4=""),"",SUMIFS('Time Off Log'!$D$2:$D$2001,'Time Off Log'!$B$2:$B$2001,$A8,'Time Off Log'!$C$2:$C$2001,Q$4,'Time Off Log'!$A$2:$A$2001,"&gt;="&amp;Settings!$B$4,'Time Off Log'!$A$2:$A$2001,"&lt;="&amp;Settings!$B$11))</f>
        <v>0</v>
      </c>
      <c r="R8" s="25" t="str">
        <f>IF(OR($A8="",R$4=""),"",SUMIFS('Time Off Log'!$D$2:$D$2001,'Time Off Log'!$B$2:$B$2001,$A8,'Time Off Log'!$C$2:$C$2001,R$4,'Time Off Log'!$A$2:$A$2001,"&gt;="&amp;Settings!$B$4,'Time Off Log'!$A$2:$A$2001,"&lt;="&amp;Settings!$B$11))</f>
        <v/>
      </c>
    </row>
    <row r="9" spans="1:18" x14ac:dyDescent="0.25">
      <c r="A9" s="22" t="str">
        <f>IF(Employees!$A$6="","",Employees!$A$6)</f>
        <v>Dana Brooks</v>
      </c>
      <c r="B9" s="23" t="str">
        <f>IF($A9="","",IF(UPPER(Employees!$I$6)="N","N","Y"))</f>
        <v>Y</v>
      </c>
      <c r="C9" s="22" t="str">
        <f>IF($A9="","",IF(Employees!$E$6="",Settings!$B$15,Employees!$E$6))</f>
        <v>All leave types</v>
      </c>
      <c r="D9" s="24">
        <f>IF($A9="","",MAX(Settings!$B$4,N(Employees!$B$6)))</f>
        <v>46023</v>
      </c>
      <c r="E9" s="25">
        <f>IF($A9="","",N(Employees!$G$6))</f>
        <v>8</v>
      </c>
      <c r="F9" s="25">
        <f>IF(OR($A9="",Employees!$F$6=""),"",N(Employees!$F$6))</f>
        <v>40</v>
      </c>
      <c r="G9" s="25">
        <f>IF($A9="","",E9-H9)</f>
        <v>0</v>
      </c>
      <c r="H9" s="25">
        <f>IF($A9="","",IF(F9="",E9,MIN(E9,F9)))</f>
        <v>8</v>
      </c>
      <c r="I9" s="25">
        <f>IF($A9="","",IF(D9&gt;Settings!$B$11,0,ROUND(IF(Settings!$B$6="Per pay period",N(Employees!$D$6)*MIN(Settings!$B$7,INT((Settings!$B$11-D9+1)*Settings!$B$7/(Settings!$B$5-Settings!$B$4+1))),IF(Settings!$B$6="Per hour worked",N(Employees!$D$6)*N(Employees!$H$6),N(Employees!$D$6)*(Settings!$B$5-D9+1)/(Settings!$B$5-Settings!$B$4+1))),2)))</f>
        <v>120</v>
      </c>
      <c r="J9" s="25">
        <f>IF($A9="","",IF(C9=Settings!$B$20,SUMIFS('Time Off Log'!$D$2:$D$2001,'Time Off Log'!$B$2:$B$2001,$A9,'Time Off Log'!$A$2:$A$2001,"&gt;="&amp;Settings!$B$4,'Time Off Log'!$A$2:$A$2001,"&lt;="&amp;Settings!$B$11),SUMIFS('Time Off Log'!$D$2:$D$2001,'Time Off Log'!$B$2:$B$2001,$A9,'Time Off Log'!$C$2:$C$2001,C9,'Time Off Log'!$A$2:$A$2001,"&gt;="&amp;Settings!$B$4,'Time Off Log'!$A$2:$A$2001,"&lt;="&amp;Settings!$B$11)))</f>
        <v>12</v>
      </c>
      <c r="K9" s="26">
        <f>IF($A9="","",H9+I9-J9)</f>
        <v>116</v>
      </c>
      <c r="L9" s="25">
        <f>IF(OR($A9="",N(Settings!$B$9)&lt;=0),"",ROUND(IF(Settings!$B$8="Days",K9*Settings!$B$9,K9/Settings!$B$9),2))</f>
        <v>14.5</v>
      </c>
      <c r="M9" s="25">
        <f>IF($A9="","",IF(C9=Settings!$B$20,SUMIFS('Time Off Log'!$D$2:$D$2001,'Time Off Log'!$B$2:$B$2001,$A9,'Time Off Log'!$A$2:$A$2001,"&gt;"&amp;Settings!$B$11,'Time Off Log'!$A$2:$A$2001,"&lt;="&amp;Settings!$B$5),SUMIFS('Time Off Log'!$D$2:$D$2001,'Time Off Log'!$B$2:$B$2001,$A9,'Time Off Log'!$C$2:$C$2001,C9,'Time Off Log'!$A$2:$A$2001,"&gt;"&amp;Settings!$B$11,'Time Off Log'!$A$2:$A$2001,"&lt;="&amp;Settings!$B$5)))</f>
        <v>8</v>
      </c>
      <c r="N9" s="25">
        <f>IF(OR($A9="",N$4=""),"",SUMIFS('Time Off Log'!$D$2:$D$2001,'Time Off Log'!$B$2:$B$2001,$A9,'Time Off Log'!$C$2:$C$2001,N$4,'Time Off Log'!$A$2:$A$2001,"&gt;="&amp;Settings!$B$4,'Time Off Log'!$A$2:$A$2001,"&lt;="&amp;Settings!$B$11))</f>
        <v>0</v>
      </c>
      <c r="O9" s="25">
        <f>IF(OR($A9="",O$4=""),"",SUMIFS('Time Off Log'!$D$2:$D$2001,'Time Off Log'!$B$2:$B$2001,$A9,'Time Off Log'!$C$2:$C$2001,O$4,'Time Off Log'!$A$2:$A$2001,"&gt;="&amp;Settings!$B$4,'Time Off Log'!$A$2:$A$2001,"&lt;="&amp;Settings!$B$11))</f>
        <v>4</v>
      </c>
      <c r="P9" s="25">
        <f>IF(OR($A9="",P$4=""),"",SUMIFS('Time Off Log'!$D$2:$D$2001,'Time Off Log'!$B$2:$B$2001,$A9,'Time Off Log'!$C$2:$C$2001,P$4,'Time Off Log'!$A$2:$A$2001,"&gt;="&amp;Settings!$B$4,'Time Off Log'!$A$2:$A$2001,"&lt;="&amp;Settings!$B$11))</f>
        <v>8</v>
      </c>
      <c r="Q9" s="25">
        <f>IF(OR($A9="",Q$4=""),"",SUMIFS('Time Off Log'!$D$2:$D$2001,'Time Off Log'!$B$2:$B$2001,$A9,'Time Off Log'!$C$2:$C$2001,Q$4,'Time Off Log'!$A$2:$A$2001,"&gt;="&amp;Settings!$B$4,'Time Off Log'!$A$2:$A$2001,"&lt;="&amp;Settings!$B$11))</f>
        <v>0</v>
      </c>
      <c r="R9" s="25" t="str">
        <f>IF(OR($A9="",R$4=""),"",SUMIFS('Time Off Log'!$D$2:$D$2001,'Time Off Log'!$B$2:$B$2001,$A9,'Time Off Log'!$C$2:$C$2001,R$4,'Time Off Log'!$A$2:$A$2001,"&gt;="&amp;Settings!$B$4,'Time Off Log'!$A$2:$A$2001,"&lt;="&amp;Settings!$B$11))</f>
        <v/>
      </c>
    </row>
    <row r="10" spans="1:18" x14ac:dyDescent="0.25">
      <c r="A10" s="22" t="str">
        <f>IF(Employees!$A$7="","",Employees!$A$7)</f>
        <v>Luis Ortega</v>
      </c>
      <c r="B10" s="23" t="str">
        <f>IF($A10="","",IF(UPPER(Employees!$I$7)="N","N","Y"))</f>
        <v>Y</v>
      </c>
      <c r="C10" s="22" t="str">
        <f>IF($A10="","",IF(Employees!$E$7="",Settings!$B$15,Employees!$E$7))</f>
        <v>Vacation</v>
      </c>
      <c r="D10" s="24">
        <f>IF($A10="","",MAX(Settings!$B$4,N(Employees!$B$7)))</f>
        <v>46023</v>
      </c>
      <c r="E10" s="25">
        <f>IF($A10="","",N(Employees!$G$7))</f>
        <v>12</v>
      </c>
      <c r="F10" s="25" t="str">
        <f>IF(OR($A10="",Employees!$F$7=""),"",N(Employees!$F$7))</f>
        <v/>
      </c>
      <c r="G10" s="25">
        <f>IF($A10="","",E10-H10)</f>
        <v>0</v>
      </c>
      <c r="H10" s="25">
        <f>IF($A10="","",IF(F10="",E10,MIN(E10,F10)))</f>
        <v>12</v>
      </c>
      <c r="I10" s="25">
        <f>IF($A10="","",IF(D10&gt;Settings!$B$11,0,ROUND(IF(Settings!$B$6="Per pay period",N(Employees!$D$7)*MIN(Settings!$B$7,INT((Settings!$B$11-D10+1)*Settings!$B$7/(Settings!$B$5-Settings!$B$4+1))),IF(Settings!$B$6="Per hour worked",N(Employees!$D$7)*N(Employees!$H$7),N(Employees!$D$7)*(Settings!$B$5-D10+1)/(Settings!$B$5-Settings!$B$4+1))),2)))</f>
        <v>40</v>
      </c>
      <c r="J10" s="25">
        <f>IF($A10="","",IF(C10=Settings!$B$20,SUMIFS('Time Off Log'!$D$2:$D$2001,'Time Off Log'!$B$2:$B$2001,$A10,'Time Off Log'!$A$2:$A$2001,"&gt;="&amp;Settings!$B$4,'Time Off Log'!$A$2:$A$2001,"&lt;="&amp;Settings!$B$11),SUMIFS('Time Off Log'!$D$2:$D$2001,'Time Off Log'!$B$2:$B$2001,$A10,'Time Off Log'!$C$2:$C$2001,C10,'Time Off Log'!$A$2:$A$2001,"&gt;="&amp;Settings!$B$4,'Time Off Log'!$A$2:$A$2001,"&lt;="&amp;Settings!$B$11)))</f>
        <v>8</v>
      </c>
      <c r="K10" s="26">
        <f>IF($A10="","",H10+I10-J10)</f>
        <v>44</v>
      </c>
      <c r="L10" s="25">
        <f>IF(OR($A10="",N(Settings!$B$9)&lt;=0),"",ROUND(IF(Settings!$B$8="Days",K10*Settings!$B$9,K10/Settings!$B$9),2))</f>
        <v>5.5</v>
      </c>
      <c r="M10" s="25">
        <f>IF($A10="","",IF(C10=Settings!$B$20,SUMIFS('Time Off Log'!$D$2:$D$2001,'Time Off Log'!$B$2:$B$2001,$A10,'Time Off Log'!$A$2:$A$2001,"&gt;"&amp;Settings!$B$11,'Time Off Log'!$A$2:$A$2001,"&lt;="&amp;Settings!$B$5),SUMIFS('Time Off Log'!$D$2:$D$2001,'Time Off Log'!$B$2:$B$2001,$A10,'Time Off Log'!$C$2:$C$2001,C10,'Time Off Log'!$A$2:$A$2001,"&gt;"&amp;Settings!$B$11,'Time Off Log'!$A$2:$A$2001,"&lt;="&amp;Settings!$B$5)))</f>
        <v>0</v>
      </c>
      <c r="N10" s="25">
        <f>IF(OR($A10="",N$4=""),"",SUMIFS('Time Off Log'!$D$2:$D$2001,'Time Off Log'!$B$2:$B$2001,$A10,'Time Off Log'!$C$2:$C$2001,N$4,'Time Off Log'!$A$2:$A$2001,"&gt;="&amp;Settings!$B$4,'Time Off Log'!$A$2:$A$2001,"&lt;="&amp;Settings!$B$11))</f>
        <v>8</v>
      </c>
      <c r="O10" s="25">
        <f>IF(OR($A10="",O$4=""),"",SUMIFS('Time Off Log'!$D$2:$D$2001,'Time Off Log'!$B$2:$B$2001,$A10,'Time Off Log'!$C$2:$C$2001,O$4,'Time Off Log'!$A$2:$A$2001,"&gt;="&amp;Settings!$B$4,'Time Off Log'!$A$2:$A$2001,"&lt;="&amp;Settings!$B$11))</f>
        <v>2</v>
      </c>
      <c r="P10" s="25">
        <f>IF(OR($A10="",P$4=""),"",SUMIFS('Time Off Log'!$D$2:$D$2001,'Time Off Log'!$B$2:$B$2001,$A10,'Time Off Log'!$C$2:$C$2001,P$4,'Time Off Log'!$A$2:$A$2001,"&gt;="&amp;Settings!$B$4,'Time Off Log'!$A$2:$A$2001,"&lt;="&amp;Settings!$B$11))</f>
        <v>0</v>
      </c>
      <c r="Q10" s="25">
        <f>IF(OR($A10="",Q$4=""),"",SUMIFS('Time Off Log'!$D$2:$D$2001,'Time Off Log'!$B$2:$B$2001,$A10,'Time Off Log'!$C$2:$C$2001,Q$4,'Time Off Log'!$A$2:$A$2001,"&gt;="&amp;Settings!$B$4,'Time Off Log'!$A$2:$A$2001,"&lt;="&amp;Settings!$B$11))</f>
        <v>0</v>
      </c>
      <c r="R10" s="25" t="str">
        <f>IF(OR($A10="",R$4=""),"",SUMIFS('Time Off Log'!$D$2:$D$2001,'Time Off Log'!$B$2:$B$2001,$A10,'Time Off Log'!$C$2:$C$2001,R$4,'Time Off Log'!$A$2:$A$2001,"&gt;="&amp;Settings!$B$4,'Time Off Log'!$A$2:$A$2001,"&lt;="&amp;Settings!$B$11))</f>
        <v/>
      </c>
    </row>
    <row r="11" spans="1:18" x14ac:dyDescent="0.25">
      <c r="A11" s="22" t="str">
        <f>IF(Employees!$A$8="","",Employees!$A$8)</f>
        <v/>
      </c>
      <c r="B11" s="23" t="str">
        <f>IF($A11="","",IF(UPPER(Employees!$I$8)="N","N","Y"))</f>
        <v/>
      </c>
      <c r="C11" s="22" t="str">
        <f>IF($A11="","",IF(Employees!$E$8="",Settings!$B$15,Employees!$E$8))</f>
        <v/>
      </c>
      <c r="D11" s="24" t="str">
        <f>IF($A11="","",MAX(Settings!$B$4,N(Employees!$B$8)))</f>
        <v/>
      </c>
      <c r="E11" s="25" t="str">
        <f>IF($A11="","",N(Employees!$G$8))</f>
        <v/>
      </c>
      <c r="F11" s="25" t="str">
        <f>IF(OR($A11="",Employees!$F$8=""),"",N(Employees!$F$8))</f>
        <v/>
      </c>
      <c r="G11" s="25" t="str">
        <f>IF($A11="","",E11-H11)</f>
        <v/>
      </c>
      <c r="H11" s="25" t="str">
        <f>IF($A11="","",IF(F11="",E11,MIN(E11,F11)))</f>
        <v/>
      </c>
      <c r="I11" s="25" t="str">
        <f>IF($A11="","",IF(D11&gt;Settings!$B$11,0,ROUND(IF(Settings!$B$6="Per pay period",N(Employees!$D$8)*MIN(Settings!$B$7,INT((Settings!$B$11-D11+1)*Settings!$B$7/(Settings!$B$5-Settings!$B$4+1))),IF(Settings!$B$6="Per hour worked",N(Employees!$D$8)*N(Employees!$H$8),N(Employees!$D$8)*(Settings!$B$5-D11+1)/(Settings!$B$5-Settings!$B$4+1))),2)))</f>
        <v/>
      </c>
      <c r="J11" s="25" t="str">
        <f>IF($A11="","",IF(C11=Settings!$B$20,SUMIFS('Time Off Log'!$D$2:$D$2001,'Time Off Log'!$B$2:$B$2001,$A11,'Time Off Log'!$A$2:$A$2001,"&gt;="&amp;Settings!$B$4,'Time Off Log'!$A$2:$A$2001,"&lt;="&amp;Settings!$B$11),SUMIFS('Time Off Log'!$D$2:$D$2001,'Time Off Log'!$B$2:$B$2001,$A11,'Time Off Log'!$C$2:$C$2001,C11,'Time Off Log'!$A$2:$A$2001,"&gt;="&amp;Settings!$B$4,'Time Off Log'!$A$2:$A$2001,"&lt;="&amp;Settings!$B$11)))</f>
        <v/>
      </c>
      <c r="K11" s="26" t="str">
        <f>IF($A11="","",H11+I11-J11)</f>
        <v/>
      </c>
      <c r="L11" s="25" t="str">
        <f>IF(OR($A11="",N(Settings!$B$9)&lt;=0),"",ROUND(IF(Settings!$B$8="Days",K11*Settings!$B$9,K11/Settings!$B$9),2))</f>
        <v/>
      </c>
      <c r="M11" s="25" t="str">
        <f>IF($A11="","",IF(C11=Settings!$B$20,SUMIFS('Time Off Log'!$D$2:$D$2001,'Time Off Log'!$B$2:$B$2001,$A11,'Time Off Log'!$A$2:$A$2001,"&gt;"&amp;Settings!$B$11,'Time Off Log'!$A$2:$A$2001,"&lt;="&amp;Settings!$B$5),SUMIFS('Time Off Log'!$D$2:$D$2001,'Time Off Log'!$B$2:$B$2001,$A11,'Time Off Log'!$C$2:$C$2001,C11,'Time Off Log'!$A$2:$A$2001,"&gt;"&amp;Settings!$B$11,'Time Off Log'!$A$2:$A$2001,"&lt;="&amp;Settings!$B$5)))</f>
        <v/>
      </c>
      <c r="N11" s="25" t="str">
        <f>IF(OR($A11="",N$4=""),"",SUMIFS('Time Off Log'!$D$2:$D$2001,'Time Off Log'!$B$2:$B$2001,$A11,'Time Off Log'!$C$2:$C$2001,N$4,'Time Off Log'!$A$2:$A$2001,"&gt;="&amp;Settings!$B$4,'Time Off Log'!$A$2:$A$2001,"&lt;="&amp;Settings!$B$11))</f>
        <v/>
      </c>
      <c r="O11" s="25" t="str">
        <f>IF(OR($A11="",O$4=""),"",SUMIFS('Time Off Log'!$D$2:$D$2001,'Time Off Log'!$B$2:$B$2001,$A11,'Time Off Log'!$C$2:$C$2001,O$4,'Time Off Log'!$A$2:$A$2001,"&gt;="&amp;Settings!$B$4,'Time Off Log'!$A$2:$A$2001,"&lt;="&amp;Settings!$B$11))</f>
        <v/>
      </c>
      <c r="P11" s="25" t="str">
        <f>IF(OR($A11="",P$4=""),"",SUMIFS('Time Off Log'!$D$2:$D$2001,'Time Off Log'!$B$2:$B$2001,$A11,'Time Off Log'!$C$2:$C$2001,P$4,'Time Off Log'!$A$2:$A$2001,"&gt;="&amp;Settings!$B$4,'Time Off Log'!$A$2:$A$2001,"&lt;="&amp;Settings!$B$11))</f>
        <v/>
      </c>
      <c r="Q11" s="25" t="str">
        <f>IF(OR($A11="",Q$4=""),"",SUMIFS('Time Off Log'!$D$2:$D$2001,'Time Off Log'!$B$2:$B$2001,$A11,'Time Off Log'!$C$2:$C$2001,Q$4,'Time Off Log'!$A$2:$A$2001,"&gt;="&amp;Settings!$B$4,'Time Off Log'!$A$2:$A$2001,"&lt;="&amp;Settings!$B$11))</f>
        <v/>
      </c>
      <c r="R11" s="25" t="str">
        <f>IF(OR($A11="",R$4=""),"",SUMIFS('Time Off Log'!$D$2:$D$2001,'Time Off Log'!$B$2:$B$2001,$A11,'Time Off Log'!$C$2:$C$2001,R$4,'Time Off Log'!$A$2:$A$2001,"&gt;="&amp;Settings!$B$4,'Time Off Log'!$A$2:$A$2001,"&lt;="&amp;Settings!$B$11))</f>
        <v/>
      </c>
    </row>
    <row r="12" spans="1:18" x14ac:dyDescent="0.25">
      <c r="A12" s="22" t="str">
        <f>IF(Employees!$A$9="","",Employees!$A$9)</f>
        <v/>
      </c>
      <c r="B12" s="23" t="str">
        <f>IF($A12="","",IF(UPPER(Employees!$I$9)="N","N","Y"))</f>
        <v/>
      </c>
      <c r="C12" s="22" t="str">
        <f>IF($A12="","",IF(Employees!$E$9="",Settings!$B$15,Employees!$E$9))</f>
        <v/>
      </c>
      <c r="D12" s="24" t="str">
        <f>IF($A12="","",MAX(Settings!$B$4,N(Employees!$B$9)))</f>
        <v/>
      </c>
      <c r="E12" s="25" t="str">
        <f>IF($A12="","",N(Employees!$G$9))</f>
        <v/>
      </c>
      <c r="F12" s="25" t="str">
        <f>IF(OR($A12="",Employees!$F$9=""),"",N(Employees!$F$9))</f>
        <v/>
      </c>
      <c r="G12" s="25" t="str">
        <f>IF($A12="","",E12-H12)</f>
        <v/>
      </c>
      <c r="H12" s="25" t="str">
        <f>IF($A12="","",IF(F12="",E12,MIN(E12,F12)))</f>
        <v/>
      </c>
      <c r="I12" s="25" t="str">
        <f>IF($A12="","",IF(D12&gt;Settings!$B$11,0,ROUND(IF(Settings!$B$6="Per pay period",N(Employees!$D$9)*MIN(Settings!$B$7,INT((Settings!$B$11-D12+1)*Settings!$B$7/(Settings!$B$5-Settings!$B$4+1))),IF(Settings!$B$6="Per hour worked",N(Employees!$D$9)*N(Employees!$H$9),N(Employees!$D$9)*(Settings!$B$5-D12+1)/(Settings!$B$5-Settings!$B$4+1))),2)))</f>
        <v/>
      </c>
      <c r="J12" s="25" t="str">
        <f>IF($A12="","",IF(C12=Settings!$B$20,SUMIFS('Time Off Log'!$D$2:$D$2001,'Time Off Log'!$B$2:$B$2001,$A12,'Time Off Log'!$A$2:$A$2001,"&gt;="&amp;Settings!$B$4,'Time Off Log'!$A$2:$A$2001,"&lt;="&amp;Settings!$B$11),SUMIFS('Time Off Log'!$D$2:$D$2001,'Time Off Log'!$B$2:$B$2001,$A12,'Time Off Log'!$C$2:$C$2001,C12,'Time Off Log'!$A$2:$A$2001,"&gt;="&amp;Settings!$B$4,'Time Off Log'!$A$2:$A$2001,"&lt;="&amp;Settings!$B$11)))</f>
        <v/>
      </c>
      <c r="K12" s="26" t="str">
        <f>IF($A12="","",H12+I12-J12)</f>
        <v/>
      </c>
      <c r="L12" s="25" t="str">
        <f>IF(OR($A12="",N(Settings!$B$9)&lt;=0),"",ROUND(IF(Settings!$B$8="Days",K12*Settings!$B$9,K12/Settings!$B$9),2))</f>
        <v/>
      </c>
      <c r="M12" s="25" t="str">
        <f>IF($A12="","",IF(C12=Settings!$B$20,SUMIFS('Time Off Log'!$D$2:$D$2001,'Time Off Log'!$B$2:$B$2001,$A12,'Time Off Log'!$A$2:$A$2001,"&gt;"&amp;Settings!$B$11,'Time Off Log'!$A$2:$A$2001,"&lt;="&amp;Settings!$B$5),SUMIFS('Time Off Log'!$D$2:$D$2001,'Time Off Log'!$B$2:$B$2001,$A12,'Time Off Log'!$C$2:$C$2001,C12,'Time Off Log'!$A$2:$A$2001,"&gt;"&amp;Settings!$B$11,'Time Off Log'!$A$2:$A$2001,"&lt;="&amp;Settings!$B$5)))</f>
        <v/>
      </c>
      <c r="N12" s="25" t="str">
        <f>IF(OR($A12="",N$4=""),"",SUMIFS('Time Off Log'!$D$2:$D$2001,'Time Off Log'!$B$2:$B$2001,$A12,'Time Off Log'!$C$2:$C$2001,N$4,'Time Off Log'!$A$2:$A$2001,"&gt;="&amp;Settings!$B$4,'Time Off Log'!$A$2:$A$2001,"&lt;="&amp;Settings!$B$11))</f>
        <v/>
      </c>
      <c r="O12" s="25" t="str">
        <f>IF(OR($A12="",O$4=""),"",SUMIFS('Time Off Log'!$D$2:$D$2001,'Time Off Log'!$B$2:$B$2001,$A12,'Time Off Log'!$C$2:$C$2001,O$4,'Time Off Log'!$A$2:$A$2001,"&gt;="&amp;Settings!$B$4,'Time Off Log'!$A$2:$A$2001,"&lt;="&amp;Settings!$B$11))</f>
        <v/>
      </c>
      <c r="P12" s="25" t="str">
        <f>IF(OR($A12="",P$4=""),"",SUMIFS('Time Off Log'!$D$2:$D$2001,'Time Off Log'!$B$2:$B$2001,$A12,'Time Off Log'!$C$2:$C$2001,P$4,'Time Off Log'!$A$2:$A$2001,"&gt;="&amp;Settings!$B$4,'Time Off Log'!$A$2:$A$2001,"&lt;="&amp;Settings!$B$11))</f>
        <v/>
      </c>
      <c r="Q12" s="25" t="str">
        <f>IF(OR($A12="",Q$4=""),"",SUMIFS('Time Off Log'!$D$2:$D$2001,'Time Off Log'!$B$2:$B$2001,$A12,'Time Off Log'!$C$2:$C$2001,Q$4,'Time Off Log'!$A$2:$A$2001,"&gt;="&amp;Settings!$B$4,'Time Off Log'!$A$2:$A$2001,"&lt;="&amp;Settings!$B$11))</f>
        <v/>
      </c>
      <c r="R12" s="25" t="str">
        <f>IF(OR($A12="",R$4=""),"",SUMIFS('Time Off Log'!$D$2:$D$2001,'Time Off Log'!$B$2:$B$2001,$A12,'Time Off Log'!$C$2:$C$2001,R$4,'Time Off Log'!$A$2:$A$2001,"&gt;="&amp;Settings!$B$4,'Time Off Log'!$A$2:$A$2001,"&lt;="&amp;Settings!$B$11))</f>
        <v/>
      </c>
    </row>
    <row r="13" spans="1:18" x14ac:dyDescent="0.25">
      <c r="A13" s="22" t="str">
        <f>IF(Employees!$A$10="","",Employees!$A$10)</f>
        <v/>
      </c>
      <c r="B13" s="23" t="str">
        <f>IF($A13="","",IF(UPPER(Employees!$I$10)="N","N","Y"))</f>
        <v/>
      </c>
      <c r="C13" s="22" t="str">
        <f>IF($A13="","",IF(Employees!$E$10="",Settings!$B$15,Employees!$E$10))</f>
        <v/>
      </c>
      <c r="D13" s="24" t="str">
        <f>IF($A13="","",MAX(Settings!$B$4,N(Employees!$B$10)))</f>
        <v/>
      </c>
      <c r="E13" s="25" t="str">
        <f>IF($A13="","",N(Employees!$G$10))</f>
        <v/>
      </c>
      <c r="F13" s="25" t="str">
        <f>IF(OR($A13="",Employees!$F$10=""),"",N(Employees!$F$10))</f>
        <v/>
      </c>
      <c r="G13" s="25" t="str">
        <f>IF($A13="","",E13-H13)</f>
        <v/>
      </c>
      <c r="H13" s="25" t="str">
        <f>IF($A13="","",IF(F13="",E13,MIN(E13,F13)))</f>
        <v/>
      </c>
      <c r="I13" s="25" t="str">
        <f>IF($A13="","",IF(D13&gt;Settings!$B$11,0,ROUND(IF(Settings!$B$6="Per pay period",N(Employees!$D$10)*MIN(Settings!$B$7,INT((Settings!$B$11-D13+1)*Settings!$B$7/(Settings!$B$5-Settings!$B$4+1))),IF(Settings!$B$6="Per hour worked",N(Employees!$D$10)*N(Employees!$H$10),N(Employees!$D$10)*(Settings!$B$5-D13+1)/(Settings!$B$5-Settings!$B$4+1))),2)))</f>
        <v/>
      </c>
      <c r="J13" s="25" t="str">
        <f>IF($A13="","",IF(C13=Settings!$B$20,SUMIFS('Time Off Log'!$D$2:$D$2001,'Time Off Log'!$B$2:$B$2001,$A13,'Time Off Log'!$A$2:$A$2001,"&gt;="&amp;Settings!$B$4,'Time Off Log'!$A$2:$A$2001,"&lt;="&amp;Settings!$B$11),SUMIFS('Time Off Log'!$D$2:$D$2001,'Time Off Log'!$B$2:$B$2001,$A13,'Time Off Log'!$C$2:$C$2001,C13,'Time Off Log'!$A$2:$A$2001,"&gt;="&amp;Settings!$B$4,'Time Off Log'!$A$2:$A$2001,"&lt;="&amp;Settings!$B$11)))</f>
        <v/>
      </c>
      <c r="K13" s="26" t="str">
        <f>IF($A13="","",H13+I13-J13)</f>
        <v/>
      </c>
      <c r="L13" s="25" t="str">
        <f>IF(OR($A13="",N(Settings!$B$9)&lt;=0),"",ROUND(IF(Settings!$B$8="Days",K13*Settings!$B$9,K13/Settings!$B$9),2))</f>
        <v/>
      </c>
      <c r="M13" s="25" t="str">
        <f>IF($A13="","",IF(C13=Settings!$B$20,SUMIFS('Time Off Log'!$D$2:$D$2001,'Time Off Log'!$B$2:$B$2001,$A13,'Time Off Log'!$A$2:$A$2001,"&gt;"&amp;Settings!$B$11,'Time Off Log'!$A$2:$A$2001,"&lt;="&amp;Settings!$B$5),SUMIFS('Time Off Log'!$D$2:$D$2001,'Time Off Log'!$B$2:$B$2001,$A13,'Time Off Log'!$C$2:$C$2001,C13,'Time Off Log'!$A$2:$A$2001,"&gt;"&amp;Settings!$B$11,'Time Off Log'!$A$2:$A$2001,"&lt;="&amp;Settings!$B$5)))</f>
        <v/>
      </c>
      <c r="N13" s="25" t="str">
        <f>IF(OR($A13="",N$4=""),"",SUMIFS('Time Off Log'!$D$2:$D$2001,'Time Off Log'!$B$2:$B$2001,$A13,'Time Off Log'!$C$2:$C$2001,N$4,'Time Off Log'!$A$2:$A$2001,"&gt;="&amp;Settings!$B$4,'Time Off Log'!$A$2:$A$2001,"&lt;="&amp;Settings!$B$11))</f>
        <v/>
      </c>
      <c r="O13" s="25" t="str">
        <f>IF(OR($A13="",O$4=""),"",SUMIFS('Time Off Log'!$D$2:$D$2001,'Time Off Log'!$B$2:$B$2001,$A13,'Time Off Log'!$C$2:$C$2001,O$4,'Time Off Log'!$A$2:$A$2001,"&gt;="&amp;Settings!$B$4,'Time Off Log'!$A$2:$A$2001,"&lt;="&amp;Settings!$B$11))</f>
        <v/>
      </c>
      <c r="P13" s="25" t="str">
        <f>IF(OR($A13="",P$4=""),"",SUMIFS('Time Off Log'!$D$2:$D$2001,'Time Off Log'!$B$2:$B$2001,$A13,'Time Off Log'!$C$2:$C$2001,P$4,'Time Off Log'!$A$2:$A$2001,"&gt;="&amp;Settings!$B$4,'Time Off Log'!$A$2:$A$2001,"&lt;="&amp;Settings!$B$11))</f>
        <v/>
      </c>
      <c r="Q13" s="25" t="str">
        <f>IF(OR($A13="",Q$4=""),"",SUMIFS('Time Off Log'!$D$2:$D$2001,'Time Off Log'!$B$2:$B$2001,$A13,'Time Off Log'!$C$2:$C$2001,Q$4,'Time Off Log'!$A$2:$A$2001,"&gt;="&amp;Settings!$B$4,'Time Off Log'!$A$2:$A$2001,"&lt;="&amp;Settings!$B$11))</f>
        <v/>
      </c>
      <c r="R13" s="25" t="str">
        <f>IF(OR($A13="",R$4=""),"",SUMIFS('Time Off Log'!$D$2:$D$2001,'Time Off Log'!$B$2:$B$2001,$A13,'Time Off Log'!$C$2:$C$2001,R$4,'Time Off Log'!$A$2:$A$2001,"&gt;="&amp;Settings!$B$4,'Time Off Log'!$A$2:$A$2001,"&lt;="&amp;Settings!$B$11))</f>
        <v/>
      </c>
    </row>
    <row r="14" spans="1:18" x14ac:dyDescent="0.25">
      <c r="A14" s="22" t="str">
        <f>IF(Employees!$A$11="","",Employees!$A$11)</f>
        <v/>
      </c>
      <c r="B14" s="23" t="str">
        <f>IF($A14="","",IF(UPPER(Employees!$I$11)="N","N","Y"))</f>
        <v/>
      </c>
      <c r="C14" s="22" t="str">
        <f>IF($A14="","",IF(Employees!$E$11="",Settings!$B$15,Employees!$E$11))</f>
        <v/>
      </c>
      <c r="D14" s="24" t="str">
        <f>IF($A14="","",MAX(Settings!$B$4,N(Employees!$B$11)))</f>
        <v/>
      </c>
      <c r="E14" s="25" t="str">
        <f>IF($A14="","",N(Employees!$G$11))</f>
        <v/>
      </c>
      <c r="F14" s="25" t="str">
        <f>IF(OR($A14="",Employees!$F$11=""),"",N(Employees!$F$11))</f>
        <v/>
      </c>
      <c r="G14" s="25" t="str">
        <f>IF($A14="","",E14-H14)</f>
        <v/>
      </c>
      <c r="H14" s="25" t="str">
        <f>IF($A14="","",IF(F14="",E14,MIN(E14,F14)))</f>
        <v/>
      </c>
      <c r="I14" s="25" t="str">
        <f>IF($A14="","",IF(D14&gt;Settings!$B$11,0,ROUND(IF(Settings!$B$6="Per pay period",N(Employees!$D$11)*MIN(Settings!$B$7,INT((Settings!$B$11-D14+1)*Settings!$B$7/(Settings!$B$5-Settings!$B$4+1))),IF(Settings!$B$6="Per hour worked",N(Employees!$D$11)*N(Employees!$H$11),N(Employees!$D$11)*(Settings!$B$5-D14+1)/(Settings!$B$5-Settings!$B$4+1))),2)))</f>
        <v/>
      </c>
      <c r="J14" s="25" t="str">
        <f>IF($A14="","",IF(C14=Settings!$B$20,SUMIFS('Time Off Log'!$D$2:$D$2001,'Time Off Log'!$B$2:$B$2001,$A14,'Time Off Log'!$A$2:$A$2001,"&gt;="&amp;Settings!$B$4,'Time Off Log'!$A$2:$A$2001,"&lt;="&amp;Settings!$B$11),SUMIFS('Time Off Log'!$D$2:$D$2001,'Time Off Log'!$B$2:$B$2001,$A14,'Time Off Log'!$C$2:$C$2001,C14,'Time Off Log'!$A$2:$A$2001,"&gt;="&amp;Settings!$B$4,'Time Off Log'!$A$2:$A$2001,"&lt;="&amp;Settings!$B$11)))</f>
        <v/>
      </c>
      <c r="K14" s="26" t="str">
        <f>IF($A14="","",H14+I14-J14)</f>
        <v/>
      </c>
      <c r="L14" s="25" t="str">
        <f>IF(OR($A14="",N(Settings!$B$9)&lt;=0),"",ROUND(IF(Settings!$B$8="Days",K14*Settings!$B$9,K14/Settings!$B$9),2))</f>
        <v/>
      </c>
      <c r="M14" s="25" t="str">
        <f>IF($A14="","",IF(C14=Settings!$B$20,SUMIFS('Time Off Log'!$D$2:$D$2001,'Time Off Log'!$B$2:$B$2001,$A14,'Time Off Log'!$A$2:$A$2001,"&gt;"&amp;Settings!$B$11,'Time Off Log'!$A$2:$A$2001,"&lt;="&amp;Settings!$B$5),SUMIFS('Time Off Log'!$D$2:$D$2001,'Time Off Log'!$B$2:$B$2001,$A14,'Time Off Log'!$C$2:$C$2001,C14,'Time Off Log'!$A$2:$A$2001,"&gt;"&amp;Settings!$B$11,'Time Off Log'!$A$2:$A$2001,"&lt;="&amp;Settings!$B$5)))</f>
        <v/>
      </c>
      <c r="N14" s="25" t="str">
        <f>IF(OR($A14="",N$4=""),"",SUMIFS('Time Off Log'!$D$2:$D$2001,'Time Off Log'!$B$2:$B$2001,$A14,'Time Off Log'!$C$2:$C$2001,N$4,'Time Off Log'!$A$2:$A$2001,"&gt;="&amp;Settings!$B$4,'Time Off Log'!$A$2:$A$2001,"&lt;="&amp;Settings!$B$11))</f>
        <v/>
      </c>
      <c r="O14" s="25" t="str">
        <f>IF(OR($A14="",O$4=""),"",SUMIFS('Time Off Log'!$D$2:$D$2001,'Time Off Log'!$B$2:$B$2001,$A14,'Time Off Log'!$C$2:$C$2001,O$4,'Time Off Log'!$A$2:$A$2001,"&gt;="&amp;Settings!$B$4,'Time Off Log'!$A$2:$A$2001,"&lt;="&amp;Settings!$B$11))</f>
        <v/>
      </c>
      <c r="P14" s="25" t="str">
        <f>IF(OR($A14="",P$4=""),"",SUMIFS('Time Off Log'!$D$2:$D$2001,'Time Off Log'!$B$2:$B$2001,$A14,'Time Off Log'!$C$2:$C$2001,P$4,'Time Off Log'!$A$2:$A$2001,"&gt;="&amp;Settings!$B$4,'Time Off Log'!$A$2:$A$2001,"&lt;="&amp;Settings!$B$11))</f>
        <v/>
      </c>
      <c r="Q14" s="25" t="str">
        <f>IF(OR($A14="",Q$4=""),"",SUMIFS('Time Off Log'!$D$2:$D$2001,'Time Off Log'!$B$2:$B$2001,$A14,'Time Off Log'!$C$2:$C$2001,Q$4,'Time Off Log'!$A$2:$A$2001,"&gt;="&amp;Settings!$B$4,'Time Off Log'!$A$2:$A$2001,"&lt;="&amp;Settings!$B$11))</f>
        <v/>
      </c>
      <c r="R14" s="25" t="str">
        <f>IF(OR($A14="",R$4=""),"",SUMIFS('Time Off Log'!$D$2:$D$2001,'Time Off Log'!$B$2:$B$2001,$A14,'Time Off Log'!$C$2:$C$2001,R$4,'Time Off Log'!$A$2:$A$2001,"&gt;="&amp;Settings!$B$4,'Time Off Log'!$A$2:$A$2001,"&lt;="&amp;Settings!$B$11))</f>
        <v/>
      </c>
    </row>
    <row r="15" spans="1:18" x14ac:dyDescent="0.25">
      <c r="A15" s="22" t="str">
        <f>IF(Employees!$A$12="","",Employees!$A$12)</f>
        <v/>
      </c>
      <c r="B15" s="23" t="str">
        <f>IF($A15="","",IF(UPPER(Employees!$I$12)="N","N","Y"))</f>
        <v/>
      </c>
      <c r="C15" s="22" t="str">
        <f>IF($A15="","",IF(Employees!$E$12="",Settings!$B$15,Employees!$E$12))</f>
        <v/>
      </c>
      <c r="D15" s="24" t="str">
        <f>IF($A15="","",MAX(Settings!$B$4,N(Employees!$B$12)))</f>
        <v/>
      </c>
      <c r="E15" s="25" t="str">
        <f>IF($A15="","",N(Employees!$G$12))</f>
        <v/>
      </c>
      <c r="F15" s="25" t="str">
        <f>IF(OR($A15="",Employees!$F$12=""),"",N(Employees!$F$12))</f>
        <v/>
      </c>
      <c r="G15" s="25" t="str">
        <f>IF($A15="","",E15-H15)</f>
        <v/>
      </c>
      <c r="H15" s="25" t="str">
        <f>IF($A15="","",IF(F15="",E15,MIN(E15,F15)))</f>
        <v/>
      </c>
      <c r="I15" s="25" t="str">
        <f>IF($A15="","",IF(D15&gt;Settings!$B$11,0,ROUND(IF(Settings!$B$6="Per pay period",N(Employees!$D$12)*MIN(Settings!$B$7,INT((Settings!$B$11-D15+1)*Settings!$B$7/(Settings!$B$5-Settings!$B$4+1))),IF(Settings!$B$6="Per hour worked",N(Employees!$D$12)*N(Employees!$H$12),N(Employees!$D$12)*(Settings!$B$5-D15+1)/(Settings!$B$5-Settings!$B$4+1))),2)))</f>
        <v/>
      </c>
      <c r="J15" s="25" t="str">
        <f>IF($A15="","",IF(C15=Settings!$B$20,SUMIFS('Time Off Log'!$D$2:$D$2001,'Time Off Log'!$B$2:$B$2001,$A15,'Time Off Log'!$A$2:$A$2001,"&gt;="&amp;Settings!$B$4,'Time Off Log'!$A$2:$A$2001,"&lt;="&amp;Settings!$B$11),SUMIFS('Time Off Log'!$D$2:$D$2001,'Time Off Log'!$B$2:$B$2001,$A15,'Time Off Log'!$C$2:$C$2001,C15,'Time Off Log'!$A$2:$A$2001,"&gt;="&amp;Settings!$B$4,'Time Off Log'!$A$2:$A$2001,"&lt;="&amp;Settings!$B$11)))</f>
        <v/>
      </c>
      <c r="K15" s="26" t="str">
        <f>IF($A15="","",H15+I15-J15)</f>
        <v/>
      </c>
      <c r="L15" s="25" t="str">
        <f>IF(OR($A15="",N(Settings!$B$9)&lt;=0),"",ROUND(IF(Settings!$B$8="Days",K15*Settings!$B$9,K15/Settings!$B$9),2))</f>
        <v/>
      </c>
      <c r="M15" s="25" t="str">
        <f>IF($A15="","",IF(C15=Settings!$B$20,SUMIFS('Time Off Log'!$D$2:$D$2001,'Time Off Log'!$B$2:$B$2001,$A15,'Time Off Log'!$A$2:$A$2001,"&gt;"&amp;Settings!$B$11,'Time Off Log'!$A$2:$A$2001,"&lt;="&amp;Settings!$B$5),SUMIFS('Time Off Log'!$D$2:$D$2001,'Time Off Log'!$B$2:$B$2001,$A15,'Time Off Log'!$C$2:$C$2001,C15,'Time Off Log'!$A$2:$A$2001,"&gt;"&amp;Settings!$B$11,'Time Off Log'!$A$2:$A$2001,"&lt;="&amp;Settings!$B$5)))</f>
        <v/>
      </c>
      <c r="N15" s="25" t="str">
        <f>IF(OR($A15="",N$4=""),"",SUMIFS('Time Off Log'!$D$2:$D$2001,'Time Off Log'!$B$2:$B$2001,$A15,'Time Off Log'!$C$2:$C$2001,N$4,'Time Off Log'!$A$2:$A$2001,"&gt;="&amp;Settings!$B$4,'Time Off Log'!$A$2:$A$2001,"&lt;="&amp;Settings!$B$11))</f>
        <v/>
      </c>
      <c r="O15" s="25" t="str">
        <f>IF(OR($A15="",O$4=""),"",SUMIFS('Time Off Log'!$D$2:$D$2001,'Time Off Log'!$B$2:$B$2001,$A15,'Time Off Log'!$C$2:$C$2001,O$4,'Time Off Log'!$A$2:$A$2001,"&gt;="&amp;Settings!$B$4,'Time Off Log'!$A$2:$A$2001,"&lt;="&amp;Settings!$B$11))</f>
        <v/>
      </c>
      <c r="P15" s="25" t="str">
        <f>IF(OR($A15="",P$4=""),"",SUMIFS('Time Off Log'!$D$2:$D$2001,'Time Off Log'!$B$2:$B$2001,$A15,'Time Off Log'!$C$2:$C$2001,P$4,'Time Off Log'!$A$2:$A$2001,"&gt;="&amp;Settings!$B$4,'Time Off Log'!$A$2:$A$2001,"&lt;="&amp;Settings!$B$11))</f>
        <v/>
      </c>
      <c r="Q15" s="25" t="str">
        <f>IF(OR($A15="",Q$4=""),"",SUMIFS('Time Off Log'!$D$2:$D$2001,'Time Off Log'!$B$2:$B$2001,$A15,'Time Off Log'!$C$2:$C$2001,Q$4,'Time Off Log'!$A$2:$A$2001,"&gt;="&amp;Settings!$B$4,'Time Off Log'!$A$2:$A$2001,"&lt;="&amp;Settings!$B$11))</f>
        <v/>
      </c>
      <c r="R15" s="25" t="str">
        <f>IF(OR($A15="",R$4=""),"",SUMIFS('Time Off Log'!$D$2:$D$2001,'Time Off Log'!$B$2:$B$2001,$A15,'Time Off Log'!$C$2:$C$2001,R$4,'Time Off Log'!$A$2:$A$2001,"&gt;="&amp;Settings!$B$4,'Time Off Log'!$A$2:$A$2001,"&lt;="&amp;Settings!$B$11))</f>
        <v/>
      </c>
    </row>
    <row r="16" spans="1:18" x14ac:dyDescent="0.25">
      <c r="A16" s="22" t="str">
        <f>IF(Employees!$A$13="","",Employees!$A$13)</f>
        <v/>
      </c>
      <c r="B16" s="23" t="str">
        <f>IF($A16="","",IF(UPPER(Employees!$I$13)="N","N","Y"))</f>
        <v/>
      </c>
      <c r="C16" s="22" t="str">
        <f>IF($A16="","",IF(Employees!$E$13="",Settings!$B$15,Employees!$E$13))</f>
        <v/>
      </c>
      <c r="D16" s="24" t="str">
        <f>IF($A16="","",MAX(Settings!$B$4,N(Employees!$B$13)))</f>
        <v/>
      </c>
      <c r="E16" s="25" t="str">
        <f>IF($A16="","",N(Employees!$G$13))</f>
        <v/>
      </c>
      <c r="F16" s="25" t="str">
        <f>IF(OR($A16="",Employees!$F$13=""),"",N(Employees!$F$13))</f>
        <v/>
      </c>
      <c r="G16" s="25" t="str">
        <f>IF($A16="","",E16-H16)</f>
        <v/>
      </c>
      <c r="H16" s="25" t="str">
        <f>IF($A16="","",IF(F16="",E16,MIN(E16,F16)))</f>
        <v/>
      </c>
      <c r="I16" s="25" t="str">
        <f>IF($A16="","",IF(D16&gt;Settings!$B$11,0,ROUND(IF(Settings!$B$6="Per pay period",N(Employees!$D$13)*MIN(Settings!$B$7,INT((Settings!$B$11-D16+1)*Settings!$B$7/(Settings!$B$5-Settings!$B$4+1))),IF(Settings!$B$6="Per hour worked",N(Employees!$D$13)*N(Employees!$H$13),N(Employees!$D$13)*(Settings!$B$5-D16+1)/(Settings!$B$5-Settings!$B$4+1))),2)))</f>
        <v/>
      </c>
      <c r="J16" s="25" t="str">
        <f>IF($A16="","",IF(C16=Settings!$B$20,SUMIFS('Time Off Log'!$D$2:$D$2001,'Time Off Log'!$B$2:$B$2001,$A16,'Time Off Log'!$A$2:$A$2001,"&gt;="&amp;Settings!$B$4,'Time Off Log'!$A$2:$A$2001,"&lt;="&amp;Settings!$B$11),SUMIFS('Time Off Log'!$D$2:$D$2001,'Time Off Log'!$B$2:$B$2001,$A16,'Time Off Log'!$C$2:$C$2001,C16,'Time Off Log'!$A$2:$A$2001,"&gt;="&amp;Settings!$B$4,'Time Off Log'!$A$2:$A$2001,"&lt;="&amp;Settings!$B$11)))</f>
        <v/>
      </c>
      <c r="K16" s="26" t="str">
        <f>IF($A16="","",H16+I16-J16)</f>
        <v/>
      </c>
      <c r="L16" s="25" t="str">
        <f>IF(OR($A16="",N(Settings!$B$9)&lt;=0),"",ROUND(IF(Settings!$B$8="Days",K16*Settings!$B$9,K16/Settings!$B$9),2))</f>
        <v/>
      </c>
      <c r="M16" s="25" t="str">
        <f>IF($A16="","",IF(C16=Settings!$B$20,SUMIFS('Time Off Log'!$D$2:$D$2001,'Time Off Log'!$B$2:$B$2001,$A16,'Time Off Log'!$A$2:$A$2001,"&gt;"&amp;Settings!$B$11,'Time Off Log'!$A$2:$A$2001,"&lt;="&amp;Settings!$B$5),SUMIFS('Time Off Log'!$D$2:$D$2001,'Time Off Log'!$B$2:$B$2001,$A16,'Time Off Log'!$C$2:$C$2001,C16,'Time Off Log'!$A$2:$A$2001,"&gt;"&amp;Settings!$B$11,'Time Off Log'!$A$2:$A$2001,"&lt;="&amp;Settings!$B$5)))</f>
        <v/>
      </c>
      <c r="N16" s="25" t="str">
        <f>IF(OR($A16="",N$4=""),"",SUMIFS('Time Off Log'!$D$2:$D$2001,'Time Off Log'!$B$2:$B$2001,$A16,'Time Off Log'!$C$2:$C$2001,N$4,'Time Off Log'!$A$2:$A$2001,"&gt;="&amp;Settings!$B$4,'Time Off Log'!$A$2:$A$2001,"&lt;="&amp;Settings!$B$11))</f>
        <v/>
      </c>
      <c r="O16" s="25" t="str">
        <f>IF(OR($A16="",O$4=""),"",SUMIFS('Time Off Log'!$D$2:$D$2001,'Time Off Log'!$B$2:$B$2001,$A16,'Time Off Log'!$C$2:$C$2001,O$4,'Time Off Log'!$A$2:$A$2001,"&gt;="&amp;Settings!$B$4,'Time Off Log'!$A$2:$A$2001,"&lt;="&amp;Settings!$B$11))</f>
        <v/>
      </c>
      <c r="P16" s="25" t="str">
        <f>IF(OR($A16="",P$4=""),"",SUMIFS('Time Off Log'!$D$2:$D$2001,'Time Off Log'!$B$2:$B$2001,$A16,'Time Off Log'!$C$2:$C$2001,P$4,'Time Off Log'!$A$2:$A$2001,"&gt;="&amp;Settings!$B$4,'Time Off Log'!$A$2:$A$2001,"&lt;="&amp;Settings!$B$11))</f>
        <v/>
      </c>
      <c r="Q16" s="25" t="str">
        <f>IF(OR($A16="",Q$4=""),"",SUMIFS('Time Off Log'!$D$2:$D$2001,'Time Off Log'!$B$2:$B$2001,$A16,'Time Off Log'!$C$2:$C$2001,Q$4,'Time Off Log'!$A$2:$A$2001,"&gt;="&amp;Settings!$B$4,'Time Off Log'!$A$2:$A$2001,"&lt;="&amp;Settings!$B$11))</f>
        <v/>
      </c>
      <c r="R16" s="25" t="str">
        <f>IF(OR($A16="",R$4=""),"",SUMIFS('Time Off Log'!$D$2:$D$2001,'Time Off Log'!$B$2:$B$2001,$A16,'Time Off Log'!$C$2:$C$2001,R$4,'Time Off Log'!$A$2:$A$2001,"&gt;="&amp;Settings!$B$4,'Time Off Log'!$A$2:$A$2001,"&lt;="&amp;Settings!$B$11))</f>
        <v/>
      </c>
    </row>
    <row r="17" spans="1:18" x14ac:dyDescent="0.25">
      <c r="A17" s="22" t="str">
        <f>IF(Employees!$A$14="","",Employees!$A$14)</f>
        <v/>
      </c>
      <c r="B17" s="23" t="str">
        <f>IF($A17="","",IF(UPPER(Employees!$I$14)="N","N","Y"))</f>
        <v/>
      </c>
      <c r="C17" s="22" t="str">
        <f>IF($A17="","",IF(Employees!$E$14="",Settings!$B$15,Employees!$E$14))</f>
        <v/>
      </c>
      <c r="D17" s="24" t="str">
        <f>IF($A17="","",MAX(Settings!$B$4,N(Employees!$B$14)))</f>
        <v/>
      </c>
      <c r="E17" s="25" t="str">
        <f>IF($A17="","",N(Employees!$G$14))</f>
        <v/>
      </c>
      <c r="F17" s="25" t="str">
        <f>IF(OR($A17="",Employees!$F$14=""),"",N(Employees!$F$14))</f>
        <v/>
      </c>
      <c r="G17" s="25" t="str">
        <f>IF($A17="","",E17-H17)</f>
        <v/>
      </c>
      <c r="H17" s="25" t="str">
        <f>IF($A17="","",IF(F17="",E17,MIN(E17,F17)))</f>
        <v/>
      </c>
      <c r="I17" s="25" t="str">
        <f>IF($A17="","",IF(D17&gt;Settings!$B$11,0,ROUND(IF(Settings!$B$6="Per pay period",N(Employees!$D$14)*MIN(Settings!$B$7,INT((Settings!$B$11-D17+1)*Settings!$B$7/(Settings!$B$5-Settings!$B$4+1))),IF(Settings!$B$6="Per hour worked",N(Employees!$D$14)*N(Employees!$H$14),N(Employees!$D$14)*(Settings!$B$5-D17+1)/(Settings!$B$5-Settings!$B$4+1))),2)))</f>
        <v/>
      </c>
      <c r="J17" s="25" t="str">
        <f>IF($A17="","",IF(C17=Settings!$B$20,SUMIFS('Time Off Log'!$D$2:$D$2001,'Time Off Log'!$B$2:$B$2001,$A17,'Time Off Log'!$A$2:$A$2001,"&gt;="&amp;Settings!$B$4,'Time Off Log'!$A$2:$A$2001,"&lt;="&amp;Settings!$B$11),SUMIFS('Time Off Log'!$D$2:$D$2001,'Time Off Log'!$B$2:$B$2001,$A17,'Time Off Log'!$C$2:$C$2001,C17,'Time Off Log'!$A$2:$A$2001,"&gt;="&amp;Settings!$B$4,'Time Off Log'!$A$2:$A$2001,"&lt;="&amp;Settings!$B$11)))</f>
        <v/>
      </c>
      <c r="K17" s="26" t="str">
        <f>IF($A17="","",H17+I17-J17)</f>
        <v/>
      </c>
      <c r="L17" s="25" t="str">
        <f>IF(OR($A17="",N(Settings!$B$9)&lt;=0),"",ROUND(IF(Settings!$B$8="Days",K17*Settings!$B$9,K17/Settings!$B$9),2))</f>
        <v/>
      </c>
      <c r="M17" s="25" t="str">
        <f>IF($A17="","",IF(C17=Settings!$B$20,SUMIFS('Time Off Log'!$D$2:$D$2001,'Time Off Log'!$B$2:$B$2001,$A17,'Time Off Log'!$A$2:$A$2001,"&gt;"&amp;Settings!$B$11,'Time Off Log'!$A$2:$A$2001,"&lt;="&amp;Settings!$B$5),SUMIFS('Time Off Log'!$D$2:$D$2001,'Time Off Log'!$B$2:$B$2001,$A17,'Time Off Log'!$C$2:$C$2001,C17,'Time Off Log'!$A$2:$A$2001,"&gt;"&amp;Settings!$B$11,'Time Off Log'!$A$2:$A$2001,"&lt;="&amp;Settings!$B$5)))</f>
        <v/>
      </c>
      <c r="N17" s="25" t="str">
        <f>IF(OR($A17="",N$4=""),"",SUMIFS('Time Off Log'!$D$2:$D$2001,'Time Off Log'!$B$2:$B$2001,$A17,'Time Off Log'!$C$2:$C$2001,N$4,'Time Off Log'!$A$2:$A$2001,"&gt;="&amp;Settings!$B$4,'Time Off Log'!$A$2:$A$2001,"&lt;="&amp;Settings!$B$11))</f>
        <v/>
      </c>
      <c r="O17" s="25" t="str">
        <f>IF(OR($A17="",O$4=""),"",SUMIFS('Time Off Log'!$D$2:$D$2001,'Time Off Log'!$B$2:$B$2001,$A17,'Time Off Log'!$C$2:$C$2001,O$4,'Time Off Log'!$A$2:$A$2001,"&gt;="&amp;Settings!$B$4,'Time Off Log'!$A$2:$A$2001,"&lt;="&amp;Settings!$B$11))</f>
        <v/>
      </c>
      <c r="P17" s="25" t="str">
        <f>IF(OR($A17="",P$4=""),"",SUMIFS('Time Off Log'!$D$2:$D$2001,'Time Off Log'!$B$2:$B$2001,$A17,'Time Off Log'!$C$2:$C$2001,P$4,'Time Off Log'!$A$2:$A$2001,"&gt;="&amp;Settings!$B$4,'Time Off Log'!$A$2:$A$2001,"&lt;="&amp;Settings!$B$11))</f>
        <v/>
      </c>
      <c r="Q17" s="25" t="str">
        <f>IF(OR($A17="",Q$4=""),"",SUMIFS('Time Off Log'!$D$2:$D$2001,'Time Off Log'!$B$2:$B$2001,$A17,'Time Off Log'!$C$2:$C$2001,Q$4,'Time Off Log'!$A$2:$A$2001,"&gt;="&amp;Settings!$B$4,'Time Off Log'!$A$2:$A$2001,"&lt;="&amp;Settings!$B$11))</f>
        <v/>
      </c>
      <c r="R17" s="25" t="str">
        <f>IF(OR($A17="",R$4=""),"",SUMIFS('Time Off Log'!$D$2:$D$2001,'Time Off Log'!$B$2:$B$2001,$A17,'Time Off Log'!$C$2:$C$2001,R$4,'Time Off Log'!$A$2:$A$2001,"&gt;="&amp;Settings!$B$4,'Time Off Log'!$A$2:$A$2001,"&lt;="&amp;Settings!$B$11))</f>
        <v/>
      </c>
    </row>
    <row r="18" spans="1:18" x14ac:dyDescent="0.25">
      <c r="A18" s="22" t="str">
        <f>IF(Employees!$A$15="","",Employees!$A$15)</f>
        <v/>
      </c>
      <c r="B18" s="23" t="str">
        <f>IF($A18="","",IF(UPPER(Employees!$I$15)="N","N","Y"))</f>
        <v/>
      </c>
      <c r="C18" s="22" t="str">
        <f>IF($A18="","",IF(Employees!$E$15="",Settings!$B$15,Employees!$E$15))</f>
        <v/>
      </c>
      <c r="D18" s="24" t="str">
        <f>IF($A18="","",MAX(Settings!$B$4,N(Employees!$B$15)))</f>
        <v/>
      </c>
      <c r="E18" s="25" t="str">
        <f>IF($A18="","",N(Employees!$G$15))</f>
        <v/>
      </c>
      <c r="F18" s="25" t="str">
        <f>IF(OR($A18="",Employees!$F$15=""),"",N(Employees!$F$15))</f>
        <v/>
      </c>
      <c r="G18" s="25" t="str">
        <f>IF($A18="","",E18-H18)</f>
        <v/>
      </c>
      <c r="H18" s="25" t="str">
        <f>IF($A18="","",IF(F18="",E18,MIN(E18,F18)))</f>
        <v/>
      </c>
      <c r="I18" s="25" t="str">
        <f>IF($A18="","",IF(D18&gt;Settings!$B$11,0,ROUND(IF(Settings!$B$6="Per pay period",N(Employees!$D$15)*MIN(Settings!$B$7,INT((Settings!$B$11-D18+1)*Settings!$B$7/(Settings!$B$5-Settings!$B$4+1))),IF(Settings!$B$6="Per hour worked",N(Employees!$D$15)*N(Employees!$H$15),N(Employees!$D$15)*(Settings!$B$5-D18+1)/(Settings!$B$5-Settings!$B$4+1))),2)))</f>
        <v/>
      </c>
      <c r="J18" s="25" t="str">
        <f>IF($A18="","",IF(C18=Settings!$B$20,SUMIFS('Time Off Log'!$D$2:$D$2001,'Time Off Log'!$B$2:$B$2001,$A18,'Time Off Log'!$A$2:$A$2001,"&gt;="&amp;Settings!$B$4,'Time Off Log'!$A$2:$A$2001,"&lt;="&amp;Settings!$B$11),SUMIFS('Time Off Log'!$D$2:$D$2001,'Time Off Log'!$B$2:$B$2001,$A18,'Time Off Log'!$C$2:$C$2001,C18,'Time Off Log'!$A$2:$A$2001,"&gt;="&amp;Settings!$B$4,'Time Off Log'!$A$2:$A$2001,"&lt;="&amp;Settings!$B$11)))</f>
        <v/>
      </c>
      <c r="K18" s="26" t="str">
        <f>IF($A18="","",H18+I18-J18)</f>
        <v/>
      </c>
      <c r="L18" s="25" t="str">
        <f>IF(OR($A18="",N(Settings!$B$9)&lt;=0),"",ROUND(IF(Settings!$B$8="Days",K18*Settings!$B$9,K18/Settings!$B$9),2))</f>
        <v/>
      </c>
      <c r="M18" s="25" t="str">
        <f>IF($A18="","",IF(C18=Settings!$B$20,SUMIFS('Time Off Log'!$D$2:$D$2001,'Time Off Log'!$B$2:$B$2001,$A18,'Time Off Log'!$A$2:$A$2001,"&gt;"&amp;Settings!$B$11,'Time Off Log'!$A$2:$A$2001,"&lt;="&amp;Settings!$B$5),SUMIFS('Time Off Log'!$D$2:$D$2001,'Time Off Log'!$B$2:$B$2001,$A18,'Time Off Log'!$C$2:$C$2001,C18,'Time Off Log'!$A$2:$A$2001,"&gt;"&amp;Settings!$B$11,'Time Off Log'!$A$2:$A$2001,"&lt;="&amp;Settings!$B$5)))</f>
        <v/>
      </c>
      <c r="N18" s="25" t="str">
        <f>IF(OR($A18="",N$4=""),"",SUMIFS('Time Off Log'!$D$2:$D$2001,'Time Off Log'!$B$2:$B$2001,$A18,'Time Off Log'!$C$2:$C$2001,N$4,'Time Off Log'!$A$2:$A$2001,"&gt;="&amp;Settings!$B$4,'Time Off Log'!$A$2:$A$2001,"&lt;="&amp;Settings!$B$11))</f>
        <v/>
      </c>
      <c r="O18" s="25" t="str">
        <f>IF(OR($A18="",O$4=""),"",SUMIFS('Time Off Log'!$D$2:$D$2001,'Time Off Log'!$B$2:$B$2001,$A18,'Time Off Log'!$C$2:$C$2001,O$4,'Time Off Log'!$A$2:$A$2001,"&gt;="&amp;Settings!$B$4,'Time Off Log'!$A$2:$A$2001,"&lt;="&amp;Settings!$B$11))</f>
        <v/>
      </c>
      <c r="P18" s="25" t="str">
        <f>IF(OR($A18="",P$4=""),"",SUMIFS('Time Off Log'!$D$2:$D$2001,'Time Off Log'!$B$2:$B$2001,$A18,'Time Off Log'!$C$2:$C$2001,P$4,'Time Off Log'!$A$2:$A$2001,"&gt;="&amp;Settings!$B$4,'Time Off Log'!$A$2:$A$2001,"&lt;="&amp;Settings!$B$11))</f>
        <v/>
      </c>
      <c r="Q18" s="25" t="str">
        <f>IF(OR($A18="",Q$4=""),"",SUMIFS('Time Off Log'!$D$2:$D$2001,'Time Off Log'!$B$2:$B$2001,$A18,'Time Off Log'!$C$2:$C$2001,Q$4,'Time Off Log'!$A$2:$A$2001,"&gt;="&amp;Settings!$B$4,'Time Off Log'!$A$2:$A$2001,"&lt;="&amp;Settings!$B$11))</f>
        <v/>
      </c>
      <c r="R18" s="25" t="str">
        <f>IF(OR($A18="",R$4=""),"",SUMIFS('Time Off Log'!$D$2:$D$2001,'Time Off Log'!$B$2:$B$2001,$A18,'Time Off Log'!$C$2:$C$2001,R$4,'Time Off Log'!$A$2:$A$2001,"&gt;="&amp;Settings!$B$4,'Time Off Log'!$A$2:$A$2001,"&lt;="&amp;Settings!$B$11))</f>
        <v/>
      </c>
    </row>
    <row r="19" spans="1:18" x14ac:dyDescent="0.25">
      <c r="A19" s="22" t="str">
        <f>IF(Employees!$A$16="","",Employees!$A$16)</f>
        <v/>
      </c>
      <c r="B19" s="23" t="str">
        <f>IF($A19="","",IF(UPPER(Employees!$I$16)="N","N","Y"))</f>
        <v/>
      </c>
      <c r="C19" s="22" t="str">
        <f>IF($A19="","",IF(Employees!$E$16="",Settings!$B$15,Employees!$E$16))</f>
        <v/>
      </c>
      <c r="D19" s="24" t="str">
        <f>IF($A19="","",MAX(Settings!$B$4,N(Employees!$B$16)))</f>
        <v/>
      </c>
      <c r="E19" s="25" t="str">
        <f>IF($A19="","",N(Employees!$G$16))</f>
        <v/>
      </c>
      <c r="F19" s="25" t="str">
        <f>IF(OR($A19="",Employees!$F$16=""),"",N(Employees!$F$16))</f>
        <v/>
      </c>
      <c r="G19" s="25" t="str">
        <f>IF($A19="","",E19-H19)</f>
        <v/>
      </c>
      <c r="H19" s="25" t="str">
        <f>IF($A19="","",IF(F19="",E19,MIN(E19,F19)))</f>
        <v/>
      </c>
      <c r="I19" s="25" t="str">
        <f>IF($A19="","",IF(D19&gt;Settings!$B$11,0,ROUND(IF(Settings!$B$6="Per pay period",N(Employees!$D$16)*MIN(Settings!$B$7,INT((Settings!$B$11-D19+1)*Settings!$B$7/(Settings!$B$5-Settings!$B$4+1))),IF(Settings!$B$6="Per hour worked",N(Employees!$D$16)*N(Employees!$H$16),N(Employees!$D$16)*(Settings!$B$5-D19+1)/(Settings!$B$5-Settings!$B$4+1))),2)))</f>
        <v/>
      </c>
      <c r="J19" s="25" t="str">
        <f>IF($A19="","",IF(C19=Settings!$B$20,SUMIFS('Time Off Log'!$D$2:$D$2001,'Time Off Log'!$B$2:$B$2001,$A19,'Time Off Log'!$A$2:$A$2001,"&gt;="&amp;Settings!$B$4,'Time Off Log'!$A$2:$A$2001,"&lt;="&amp;Settings!$B$11),SUMIFS('Time Off Log'!$D$2:$D$2001,'Time Off Log'!$B$2:$B$2001,$A19,'Time Off Log'!$C$2:$C$2001,C19,'Time Off Log'!$A$2:$A$2001,"&gt;="&amp;Settings!$B$4,'Time Off Log'!$A$2:$A$2001,"&lt;="&amp;Settings!$B$11)))</f>
        <v/>
      </c>
      <c r="K19" s="26" t="str">
        <f>IF($A19="","",H19+I19-J19)</f>
        <v/>
      </c>
      <c r="L19" s="25" t="str">
        <f>IF(OR($A19="",N(Settings!$B$9)&lt;=0),"",ROUND(IF(Settings!$B$8="Days",K19*Settings!$B$9,K19/Settings!$B$9),2))</f>
        <v/>
      </c>
      <c r="M19" s="25" t="str">
        <f>IF($A19="","",IF(C19=Settings!$B$20,SUMIFS('Time Off Log'!$D$2:$D$2001,'Time Off Log'!$B$2:$B$2001,$A19,'Time Off Log'!$A$2:$A$2001,"&gt;"&amp;Settings!$B$11,'Time Off Log'!$A$2:$A$2001,"&lt;="&amp;Settings!$B$5),SUMIFS('Time Off Log'!$D$2:$D$2001,'Time Off Log'!$B$2:$B$2001,$A19,'Time Off Log'!$C$2:$C$2001,C19,'Time Off Log'!$A$2:$A$2001,"&gt;"&amp;Settings!$B$11,'Time Off Log'!$A$2:$A$2001,"&lt;="&amp;Settings!$B$5)))</f>
        <v/>
      </c>
      <c r="N19" s="25" t="str">
        <f>IF(OR($A19="",N$4=""),"",SUMIFS('Time Off Log'!$D$2:$D$2001,'Time Off Log'!$B$2:$B$2001,$A19,'Time Off Log'!$C$2:$C$2001,N$4,'Time Off Log'!$A$2:$A$2001,"&gt;="&amp;Settings!$B$4,'Time Off Log'!$A$2:$A$2001,"&lt;="&amp;Settings!$B$11))</f>
        <v/>
      </c>
      <c r="O19" s="25" t="str">
        <f>IF(OR($A19="",O$4=""),"",SUMIFS('Time Off Log'!$D$2:$D$2001,'Time Off Log'!$B$2:$B$2001,$A19,'Time Off Log'!$C$2:$C$2001,O$4,'Time Off Log'!$A$2:$A$2001,"&gt;="&amp;Settings!$B$4,'Time Off Log'!$A$2:$A$2001,"&lt;="&amp;Settings!$B$11))</f>
        <v/>
      </c>
      <c r="P19" s="25" t="str">
        <f>IF(OR($A19="",P$4=""),"",SUMIFS('Time Off Log'!$D$2:$D$2001,'Time Off Log'!$B$2:$B$2001,$A19,'Time Off Log'!$C$2:$C$2001,P$4,'Time Off Log'!$A$2:$A$2001,"&gt;="&amp;Settings!$B$4,'Time Off Log'!$A$2:$A$2001,"&lt;="&amp;Settings!$B$11))</f>
        <v/>
      </c>
      <c r="Q19" s="25" t="str">
        <f>IF(OR($A19="",Q$4=""),"",SUMIFS('Time Off Log'!$D$2:$D$2001,'Time Off Log'!$B$2:$B$2001,$A19,'Time Off Log'!$C$2:$C$2001,Q$4,'Time Off Log'!$A$2:$A$2001,"&gt;="&amp;Settings!$B$4,'Time Off Log'!$A$2:$A$2001,"&lt;="&amp;Settings!$B$11))</f>
        <v/>
      </c>
      <c r="R19" s="25" t="str">
        <f>IF(OR($A19="",R$4=""),"",SUMIFS('Time Off Log'!$D$2:$D$2001,'Time Off Log'!$B$2:$B$2001,$A19,'Time Off Log'!$C$2:$C$2001,R$4,'Time Off Log'!$A$2:$A$2001,"&gt;="&amp;Settings!$B$4,'Time Off Log'!$A$2:$A$2001,"&lt;="&amp;Settings!$B$11))</f>
        <v/>
      </c>
    </row>
    <row r="20" spans="1:18" x14ac:dyDescent="0.25">
      <c r="A20" s="22" t="str">
        <f>IF(Employees!$A$17="","",Employees!$A$17)</f>
        <v/>
      </c>
      <c r="B20" s="23" t="str">
        <f>IF($A20="","",IF(UPPER(Employees!$I$17)="N","N","Y"))</f>
        <v/>
      </c>
      <c r="C20" s="22" t="str">
        <f>IF($A20="","",IF(Employees!$E$17="",Settings!$B$15,Employees!$E$17))</f>
        <v/>
      </c>
      <c r="D20" s="24" t="str">
        <f>IF($A20="","",MAX(Settings!$B$4,N(Employees!$B$17)))</f>
        <v/>
      </c>
      <c r="E20" s="25" t="str">
        <f>IF($A20="","",N(Employees!$G$17))</f>
        <v/>
      </c>
      <c r="F20" s="25" t="str">
        <f>IF(OR($A20="",Employees!$F$17=""),"",N(Employees!$F$17))</f>
        <v/>
      </c>
      <c r="G20" s="25" t="str">
        <f>IF($A20="","",E20-H20)</f>
        <v/>
      </c>
      <c r="H20" s="25" t="str">
        <f>IF($A20="","",IF(F20="",E20,MIN(E20,F20)))</f>
        <v/>
      </c>
      <c r="I20" s="25" t="str">
        <f>IF($A20="","",IF(D20&gt;Settings!$B$11,0,ROUND(IF(Settings!$B$6="Per pay period",N(Employees!$D$17)*MIN(Settings!$B$7,INT((Settings!$B$11-D20+1)*Settings!$B$7/(Settings!$B$5-Settings!$B$4+1))),IF(Settings!$B$6="Per hour worked",N(Employees!$D$17)*N(Employees!$H$17),N(Employees!$D$17)*(Settings!$B$5-D20+1)/(Settings!$B$5-Settings!$B$4+1))),2)))</f>
        <v/>
      </c>
      <c r="J20" s="25" t="str">
        <f>IF($A20="","",IF(C20=Settings!$B$20,SUMIFS('Time Off Log'!$D$2:$D$2001,'Time Off Log'!$B$2:$B$2001,$A20,'Time Off Log'!$A$2:$A$2001,"&gt;="&amp;Settings!$B$4,'Time Off Log'!$A$2:$A$2001,"&lt;="&amp;Settings!$B$11),SUMIFS('Time Off Log'!$D$2:$D$2001,'Time Off Log'!$B$2:$B$2001,$A20,'Time Off Log'!$C$2:$C$2001,C20,'Time Off Log'!$A$2:$A$2001,"&gt;="&amp;Settings!$B$4,'Time Off Log'!$A$2:$A$2001,"&lt;="&amp;Settings!$B$11)))</f>
        <v/>
      </c>
      <c r="K20" s="26" t="str">
        <f>IF($A20="","",H20+I20-J20)</f>
        <v/>
      </c>
      <c r="L20" s="25" t="str">
        <f>IF(OR($A20="",N(Settings!$B$9)&lt;=0),"",ROUND(IF(Settings!$B$8="Days",K20*Settings!$B$9,K20/Settings!$B$9),2))</f>
        <v/>
      </c>
      <c r="M20" s="25" t="str">
        <f>IF($A20="","",IF(C20=Settings!$B$20,SUMIFS('Time Off Log'!$D$2:$D$2001,'Time Off Log'!$B$2:$B$2001,$A20,'Time Off Log'!$A$2:$A$2001,"&gt;"&amp;Settings!$B$11,'Time Off Log'!$A$2:$A$2001,"&lt;="&amp;Settings!$B$5),SUMIFS('Time Off Log'!$D$2:$D$2001,'Time Off Log'!$B$2:$B$2001,$A20,'Time Off Log'!$C$2:$C$2001,C20,'Time Off Log'!$A$2:$A$2001,"&gt;"&amp;Settings!$B$11,'Time Off Log'!$A$2:$A$2001,"&lt;="&amp;Settings!$B$5)))</f>
        <v/>
      </c>
      <c r="N20" s="25" t="str">
        <f>IF(OR($A20="",N$4=""),"",SUMIFS('Time Off Log'!$D$2:$D$2001,'Time Off Log'!$B$2:$B$2001,$A20,'Time Off Log'!$C$2:$C$2001,N$4,'Time Off Log'!$A$2:$A$2001,"&gt;="&amp;Settings!$B$4,'Time Off Log'!$A$2:$A$2001,"&lt;="&amp;Settings!$B$11))</f>
        <v/>
      </c>
      <c r="O20" s="25" t="str">
        <f>IF(OR($A20="",O$4=""),"",SUMIFS('Time Off Log'!$D$2:$D$2001,'Time Off Log'!$B$2:$B$2001,$A20,'Time Off Log'!$C$2:$C$2001,O$4,'Time Off Log'!$A$2:$A$2001,"&gt;="&amp;Settings!$B$4,'Time Off Log'!$A$2:$A$2001,"&lt;="&amp;Settings!$B$11))</f>
        <v/>
      </c>
      <c r="P20" s="25" t="str">
        <f>IF(OR($A20="",P$4=""),"",SUMIFS('Time Off Log'!$D$2:$D$2001,'Time Off Log'!$B$2:$B$2001,$A20,'Time Off Log'!$C$2:$C$2001,P$4,'Time Off Log'!$A$2:$A$2001,"&gt;="&amp;Settings!$B$4,'Time Off Log'!$A$2:$A$2001,"&lt;="&amp;Settings!$B$11))</f>
        <v/>
      </c>
      <c r="Q20" s="25" t="str">
        <f>IF(OR($A20="",Q$4=""),"",SUMIFS('Time Off Log'!$D$2:$D$2001,'Time Off Log'!$B$2:$B$2001,$A20,'Time Off Log'!$C$2:$C$2001,Q$4,'Time Off Log'!$A$2:$A$2001,"&gt;="&amp;Settings!$B$4,'Time Off Log'!$A$2:$A$2001,"&lt;="&amp;Settings!$B$11))</f>
        <v/>
      </c>
      <c r="R20" s="25" t="str">
        <f>IF(OR($A20="",R$4=""),"",SUMIFS('Time Off Log'!$D$2:$D$2001,'Time Off Log'!$B$2:$B$2001,$A20,'Time Off Log'!$C$2:$C$2001,R$4,'Time Off Log'!$A$2:$A$2001,"&gt;="&amp;Settings!$B$4,'Time Off Log'!$A$2:$A$2001,"&lt;="&amp;Settings!$B$11))</f>
        <v/>
      </c>
    </row>
    <row r="21" spans="1:18" x14ac:dyDescent="0.25">
      <c r="A21" s="22" t="str">
        <f>IF(Employees!$A$18="","",Employees!$A$18)</f>
        <v/>
      </c>
      <c r="B21" s="23" t="str">
        <f>IF($A21="","",IF(UPPER(Employees!$I$18)="N","N","Y"))</f>
        <v/>
      </c>
      <c r="C21" s="22" t="str">
        <f>IF($A21="","",IF(Employees!$E$18="",Settings!$B$15,Employees!$E$18))</f>
        <v/>
      </c>
      <c r="D21" s="24" t="str">
        <f>IF($A21="","",MAX(Settings!$B$4,N(Employees!$B$18)))</f>
        <v/>
      </c>
      <c r="E21" s="25" t="str">
        <f>IF($A21="","",N(Employees!$G$18))</f>
        <v/>
      </c>
      <c r="F21" s="25" t="str">
        <f>IF(OR($A21="",Employees!$F$18=""),"",N(Employees!$F$18))</f>
        <v/>
      </c>
      <c r="G21" s="25" t="str">
        <f>IF($A21="","",E21-H21)</f>
        <v/>
      </c>
      <c r="H21" s="25" t="str">
        <f>IF($A21="","",IF(F21="",E21,MIN(E21,F21)))</f>
        <v/>
      </c>
      <c r="I21" s="25" t="str">
        <f>IF($A21="","",IF(D21&gt;Settings!$B$11,0,ROUND(IF(Settings!$B$6="Per pay period",N(Employees!$D$18)*MIN(Settings!$B$7,INT((Settings!$B$11-D21+1)*Settings!$B$7/(Settings!$B$5-Settings!$B$4+1))),IF(Settings!$B$6="Per hour worked",N(Employees!$D$18)*N(Employees!$H$18),N(Employees!$D$18)*(Settings!$B$5-D21+1)/(Settings!$B$5-Settings!$B$4+1))),2)))</f>
        <v/>
      </c>
      <c r="J21" s="25" t="str">
        <f>IF($A21="","",IF(C21=Settings!$B$20,SUMIFS('Time Off Log'!$D$2:$D$2001,'Time Off Log'!$B$2:$B$2001,$A21,'Time Off Log'!$A$2:$A$2001,"&gt;="&amp;Settings!$B$4,'Time Off Log'!$A$2:$A$2001,"&lt;="&amp;Settings!$B$11),SUMIFS('Time Off Log'!$D$2:$D$2001,'Time Off Log'!$B$2:$B$2001,$A21,'Time Off Log'!$C$2:$C$2001,C21,'Time Off Log'!$A$2:$A$2001,"&gt;="&amp;Settings!$B$4,'Time Off Log'!$A$2:$A$2001,"&lt;="&amp;Settings!$B$11)))</f>
        <v/>
      </c>
      <c r="K21" s="26" t="str">
        <f>IF($A21="","",H21+I21-J21)</f>
        <v/>
      </c>
      <c r="L21" s="25" t="str">
        <f>IF(OR($A21="",N(Settings!$B$9)&lt;=0),"",ROUND(IF(Settings!$B$8="Days",K21*Settings!$B$9,K21/Settings!$B$9),2))</f>
        <v/>
      </c>
      <c r="M21" s="25" t="str">
        <f>IF($A21="","",IF(C21=Settings!$B$20,SUMIFS('Time Off Log'!$D$2:$D$2001,'Time Off Log'!$B$2:$B$2001,$A21,'Time Off Log'!$A$2:$A$2001,"&gt;"&amp;Settings!$B$11,'Time Off Log'!$A$2:$A$2001,"&lt;="&amp;Settings!$B$5),SUMIFS('Time Off Log'!$D$2:$D$2001,'Time Off Log'!$B$2:$B$2001,$A21,'Time Off Log'!$C$2:$C$2001,C21,'Time Off Log'!$A$2:$A$2001,"&gt;"&amp;Settings!$B$11,'Time Off Log'!$A$2:$A$2001,"&lt;="&amp;Settings!$B$5)))</f>
        <v/>
      </c>
      <c r="N21" s="25" t="str">
        <f>IF(OR($A21="",N$4=""),"",SUMIFS('Time Off Log'!$D$2:$D$2001,'Time Off Log'!$B$2:$B$2001,$A21,'Time Off Log'!$C$2:$C$2001,N$4,'Time Off Log'!$A$2:$A$2001,"&gt;="&amp;Settings!$B$4,'Time Off Log'!$A$2:$A$2001,"&lt;="&amp;Settings!$B$11))</f>
        <v/>
      </c>
      <c r="O21" s="25" t="str">
        <f>IF(OR($A21="",O$4=""),"",SUMIFS('Time Off Log'!$D$2:$D$2001,'Time Off Log'!$B$2:$B$2001,$A21,'Time Off Log'!$C$2:$C$2001,O$4,'Time Off Log'!$A$2:$A$2001,"&gt;="&amp;Settings!$B$4,'Time Off Log'!$A$2:$A$2001,"&lt;="&amp;Settings!$B$11))</f>
        <v/>
      </c>
      <c r="P21" s="25" t="str">
        <f>IF(OR($A21="",P$4=""),"",SUMIFS('Time Off Log'!$D$2:$D$2001,'Time Off Log'!$B$2:$B$2001,$A21,'Time Off Log'!$C$2:$C$2001,P$4,'Time Off Log'!$A$2:$A$2001,"&gt;="&amp;Settings!$B$4,'Time Off Log'!$A$2:$A$2001,"&lt;="&amp;Settings!$B$11))</f>
        <v/>
      </c>
      <c r="Q21" s="25" t="str">
        <f>IF(OR($A21="",Q$4=""),"",SUMIFS('Time Off Log'!$D$2:$D$2001,'Time Off Log'!$B$2:$B$2001,$A21,'Time Off Log'!$C$2:$C$2001,Q$4,'Time Off Log'!$A$2:$A$2001,"&gt;="&amp;Settings!$B$4,'Time Off Log'!$A$2:$A$2001,"&lt;="&amp;Settings!$B$11))</f>
        <v/>
      </c>
      <c r="R21" s="25" t="str">
        <f>IF(OR($A21="",R$4=""),"",SUMIFS('Time Off Log'!$D$2:$D$2001,'Time Off Log'!$B$2:$B$2001,$A21,'Time Off Log'!$C$2:$C$2001,R$4,'Time Off Log'!$A$2:$A$2001,"&gt;="&amp;Settings!$B$4,'Time Off Log'!$A$2:$A$2001,"&lt;="&amp;Settings!$B$11))</f>
        <v/>
      </c>
    </row>
    <row r="22" spans="1:18" x14ac:dyDescent="0.25">
      <c r="A22" s="22" t="str">
        <f>IF(Employees!$A$19="","",Employees!$A$19)</f>
        <v/>
      </c>
      <c r="B22" s="23" t="str">
        <f>IF($A22="","",IF(UPPER(Employees!$I$19)="N","N","Y"))</f>
        <v/>
      </c>
      <c r="C22" s="22" t="str">
        <f>IF($A22="","",IF(Employees!$E$19="",Settings!$B$15,Employees!$E$19))</f>
        <v/>
      </c>
      <c r="D22" s="24" t="str">
        <f>IF($A22="","",MAX(Settings!$B$4,N(Employees!$B$19)))</f>
        <v/>
      </c>
      <c r="E22" s="25" t="str">
        <f>IF($A22="","",N(Employees!$G$19))</f>
        <v/>
      </c>
      <c r="F22" s="25" t="str">
        <f>IF(OR($A22="",Employees!$F$19=""),"",N(Employees!$F$19))</f>
        <v/>
      </c>
      <c r="G22" s="25" t="str">
        <f>IF($A22="","",E22-H22)</f>
        <v/>
      </c>
      <c r="H22" s="25" t="str">
        <f>IF($A22="","",IF(F22="",E22,MIN(E22,F22)))</f>
        <v/>
      </c>
      <c r="I22" s="25" t="str">
        <f>IF($A22="","",IF(D22&gt;Settings!$B$11,0,ROUND(IF(Settings!$B$6="Per pay period",N(Employees!$D$19)*MIN(Settings!$B$7,INT((Settings!$B$11-D22+1)*Settings!$B$7/(Settings!$B$5-Settings!$B$4+1))),IF(Settings!$B$6="Per hour worked",N(Employees!$D$19)*N(Employees!$H$19),N(Employees!$D$19)*(Settings!$B$5-D22+1)/(Settings!$B$5-Settings!$B$4+1))),2)))</f>
        <v/>
      </c>
      <c r="J22" s="25" t="str">
        <f>IF($A22="","",IF(C22=Settings!$B$20,SUMIFS('Time Off Log'!$D$2:$D$2001,'Time Off Log'!$B$2:$B$2001,$A22,'Time Off Log'!$A$2:$A$2001,"&gt;="&amp;Settings!$B$4,'Time Off Log'!$A$2:$A$2001,"&lt;="&amp;Settings!$B$11),SUMIFS('Time Off Log'!$D$2:$D$2001,'Time Off Log'!$B$2:$B$2001,$A22,'Time Off Log'!$C$2:$C$2001,C22,'Time Off Log'!$A$2:$A$2001,"&gt;="&amp;Settings!$B$4,'Time Off Log'!$A$2:$A$2001,"&lt;="&amp;Settings!$B$11)))</f>
        <v/>
      </c>
      <c r="K22" s="26" t="str">
        <f>IF($A22="","",H22+I22-J22)</f>
        <v/>
      </c>
      <c r="L22" s="25" t="str">
        <f>IF(OR($A22="",N(Settings!$B$9)&lt;=0),"",ROUND(IF(Settings!$B$8="Days",K22*Settings!$B$9,K22/Settings!$B$9),2))</f>
        <v/>
      </c>
      <c r="M22" s="25" t="str">
        <f>IF($A22="","",IF(C22=Settings!$B$20,SUMIFS('Time Off Log'!$D$2:$D$2001,'Time Off Log'!$B$2:$B$2001,$A22,'Time Off Log'!$A$2:$A$2001,"&gt;"&amp;Settings!$B$11,'Time Off Log'!$A$2:$A$2001,"&lt;="&amp;Settings!$B$5),SUMIFS('Time Off Log'!$D$2:$D$2001,'Time Off Log'!$B$2:$B$2001,$A22,'Time Off Log'!$C$2:$C$2001,C22,'Time Off Log'!$A$2:$A$2001,"&gt;"&amp;Settings!$B$11,'Time Off Log'!$A$2:$A$2001,"&lt;="&amp;Settings!$B$5)))</f>
        <v/>
      </c>
      <c r="N22" s="25" t="str">
        <f>IF(OR($A22="",N$4=""),"",SUMIFS('Time Off Log'!$D$2:$D$2001,'Time Off Log'!$B$2:$B$2001,$A22,'Time Off Log'!$C$2:$C$2001,N$4,'Time Off Log'!$A$2:$A$2001,"&gt;="&amp;Settings!$B$4,'Time Off Log'!$A$2:$A$2001,"&lt;="&amp;Settings!$B$11))</f>
        <v/>
      </c>
      <c r="O22" s="25" t="str">
        <f>IF(OR($A22="",O$4=""),"",SUMIFS('Time Off Log'!$D$2:$D$2001,'Time Off Log'!$B$2:$B$2001,$A22,'Time Off Log'!$C$2:$C$2001,O$4,'Time Off Log'!$A$2:$A$2001,"&gt;="&amp;Settings!$B$4,'Time Off Log'!$A$2:$A$2001,"&lt;="&amp;Settings!$B$11))</f>
        <v/>
      </c>
      <c r="P22" s="25" t="str">
        <f>IF(OR($A22="",P$4=""),"",SUMIFS('Time Off Log'!$D$2:$D$2001,'Time Off Log'!$B$2:$B$2001,$A22,'Time Off Log'!$C$2:$C$2001,P$4,'Time Off Log'!$A$2:$A$2001,"&gt;="&amp;Settings!$B$4,'Time Off Log'!$A$2:$A$2001,"&lt;="&amp;Settings!$B$11))</f>
        <v/>
      </c>
      <c r="Q22" s="25" t="str">
        <f>IF(OR($A22="",Q$4=""),"",SUMIFS('Time Off Log'!$D$2:$D$2001,'Time Off Log'!$B$2:$B$2001,$A22,'Time Off Log'!$C$2:$C$2001,Q$4,'Time Off Log'!$A$2:$A$2001,"&gt;="&amp;Settings!$B$4,'Time Off Log'!$A$2:$A$2001,"&lt;="&amp;Settings!$B$11))</f>
        <v/>
      </c>
      <c r="R22" s="25" t="str">
        <f>IF(OR($A22="",R$4=""),"",SUMIFS('Time Off Log'!$D$2:$D$2001,'Time Off Log'!$B$2:$B$2001,$A22,'Time Off Log'!$C$2:$C$2001,R$4,'Time Off Log'!$A$2:$A$2001,"&gt;="&amp;Settings!$B$4,'Time Off Log'!$A$2:$A$2001,"&lt;="&amp;Settings!$B$11))</f>
        <v/>
      </c>
    </row>
    <row r="23" spans="1:18" x14ac:dyDescent="0.25">
      <c r="A23" s="22" t="str">
        <f>IF(Employees!$A$20="","",Employees!$A$20)</f>
        <v/>
      </c>
      <c r="B23" s="23" t="str">
        <f>IF($A23="","",IF(UPPER(Employees!$I$20)="N","N","Y"))</f>
        <v/>
      </c>
      <c r="C23" s="22" t="str">
        <f>IF($A23="","",IF(Employees!$E$20="",Settings!$B$15,Employees!$E$20))</f>
        <v/>
      </c>
      <c r="D23" s="24" t="str">
        <f>IF($A23="","",MAX(Settings!$B$4,N(Employees!$B$20)))</f>
        <v/>
      </c>
      <c r="E23" s="25" t="str">
        <f>IF($A23="","",N(Employees!$G$20))</f>
        <v/>
      </c>
      <c r="F23" s="25" t="str">
        <f>IF(OR($A23="",Employees!$F$20=""),"",N(Employees!$F$20))</f>
        <v/>
      </c>
      <c r="G23" s="25" t="str">
        <f>IF($A23="","",E23-H23)</f>
        <v/>
      </c>
      <c r="H23" s="25" t="str">
        <f>IF($A23="","",IF(F23="",E23,MIN(E23,F23)))</f>
        <v/>
      </c>
      <c r="I23" s="25" t="str">
        <f>IF($A23="","",IF(D23&gt;Settings!$B$11,0,ROUND(IF(Settings!$B$6="Per pay period",N(Employees!$D$20)*MIN(Settings!$B$7,INT((Settings!$B$11-D23+1)*Settings!$B$7/(Settings!$B$5-Settings!$B$4+1))),IF(Settings!$B$6="Per hour worked",N(Employees!$D$20)*N(Employees!$H$20),N(Employees!$D$20)*(Settings!$B$5-D23+1)/(Settings!$B$5-Settings!$B$4+1))),2)))</f>
        <v/>
      </c>
      <c r="J23" s="25" t="str">
        <f>IF($A23="","",IF(C23=Settings!$B$20,SUMIFS('Time Off Log'!$D$2:$D$2001,'Time Off Log'!$B$2:$B$2001,$A23,'Time Off Log'!$A$2:$A$2001,"&gt;="&amp;Settings!$B$4,'Time Off Log'!$A$2:$A$2001,"&lt;="&amp;Settings!$B$11),SUMIFS('Time Off Log'!$D$2:$D$2001,'Time Off Log'!$B$2:$B$2001,$A23,'Time Off Log'!$C$2:$C$2001,C23,'Time Off Log'!$A$2:$A$2001,"&gt;="&amp;Settings!$B$4,'Time Off Log'!$A$2:$A$2001,"&lt;="&amp;Settings!$B$11)))</f>
        <v/>
      </c>
      <c r="K23" s="26" t="str">
        <f>IF($A23="","",H23+I23-J23)</f>
        <v/>
      </c>
      <c r="L23" s="25" t="str">
        <f>IF(OR($A23="",N(Settings!$B$9)&lt;=0),"",ROUND(IF(Settings!$B$8="Days",K23*Settings!$B$9,K23/Settings!$B$9),2))</f>
        <v/>
      </c>
      <c r="M23" s="25" t="str">
        <f>IF($A23="","",IF(C23=Settings!$B$20,SUMIFS('Time Off Log'!$D$2:$D$2001,'Time Off Log'!$B$2:$B$2001,$A23,'Time Off Log'!$A$2:$A$2001,"&gt;"&amp;Settings!$B$11,'Time Off Log'!$A$2:$A$2001,"&lt;="&amp;Settings!$B$5),SUMIFS('Time Off Log'!$D$2:$D$2001,'Time Off Log'!$B$2:$B$2001,$A23,'Time Off Log'!$C$2:$C$2001,C23,'Time Off Log'!$A$2:$A$2001,"&gt;"&amp;Settings!$B$11,'Time Off Log'!$A$2:$A$2001,"&lt;="&amp;Settings!$B$5)))</f>
        <v/>
      </c>
      <c r="N23" s="25" t="str">
        <f>IF(OR($A23="",N$4=""),"",SUMIFS('Time Off Log'!$D$2:$D$2001,'Time Off Log'!$B$2:$B$2001,$A23,'Time Off Log'!$C$2:$C$2001,N$4,'Time Off Log'!$A$2:$A$2001,"&gt;="&amp;Settings!$B$4,'Time Off Log'!$A$2:$A$2001,"&lt;="&amp;Settings!$B$11))</f>
        <v/>
      </c>
      <c r="O23" s="25" t="str">
        <f>IF(OR($A23="",O$4=""),"",SUMIFS('Time Off Log'!$D$2:$D$2001,'Time Off Log'!$B$2:$B$2001,$A23,'Time Off Log'!$C$2:$C$2001,O$4,'Time Off Log'!$A$2:$A$2001,"&gt;="&amp;Settings!$B$4,'Time Off Log'!$A$2:$A$2001,"&lt;="&amp;Settings!$B$11))</f>
        <v/>
      </c>
      <c r="P23" s="25" t="str">
        <f>IF(OR($A23="",P$4=""),"",SUMIFS('Time Off Log'!$D$2:$D$2001,'Time Off Log'!$B$2:$B$2001,$A23,'Time Off Log'!$C$2:$C$2001,P$4,'Time Off Log'!$A$2:$A$2001,"&gt;="&amp;Settings!$B$4,'Time Off Log'!$A$2:$A$2001,"&lt;="&amp;Settings!$B$11))</f>
        <v/>
      </c>
      <c r="Q23" s="25" t="str">
        <f>IF(OR($A23="",Q$4=""),"",SUMIFS('Time Off Log'!$D$2:$D$2001,'Time Off Log'!$B$2:$B$2001,$A23,'Time Off Log'!$C$2:$C$2001,Q$4,'Time Off Log'!$A$2:$A$2001,"&gt;="&amp;Settings!$B$4,'Time Off Log'!$A$2:$A$2001,"&lt;="&amp;Settings!$B$11))</f>
        <v/>
      </c>
      <c r="R23" s="25" t="str">
        <f>IF(OR($A23="",R$4=""),"",SUMIFS('Time Off Log'!$D$2:$D$2001,'Time Off Log'!$B$2:$B$2001,$A23,'Time Off Log'!$C$2:$C$2001,R$4,'Time Off Log'!$A$2:$A$2001,"&gt;="&amp;Settings!$B$4,'Time Off Log'!$A$2:$A$2001,"&lt;="&amp;Settings!$B$11))</f>
        <v/>
      </c>
    </row>
    <row r="24" spans="1:18" x14ac:dyDescent="0.25">
      <c r="A24" s="22" t="str">
        <f>IF(Employees!$A$21="","",Employees!$A$21)</f>
        <v/>
      </c>
      <c r="B24" s="23" t="str">
        <f>IF($A24="","",IF(UPPER(Employees!$I$21)="N","N","Y"))</f>
        <v/>
      </c>
      <c r="C24" s="22" t="str">
        <f>IF($A24="","",IF(Employees!$E$21="",Settings!$B$15,Employees!$E$21))</f>
        <v/>
      </c>
      <c r="D24" s="24" t="str">
        <f>IF($A24="","",MAX(Settings!$B$4,N(Employees!$B$21)))</f>
        <v/>
      </c>
      <c r="E24" s="25" t="str">
        <f>IF($A24="","",N(Employees!$G$21))</f>
        <v/>
      </c>
      <c r="F24" s="25" t="str">
        <f>IF(OR($A24="",Employees!$F$21=""),"",N(Employees!$F$21))</f>
        <v/>
      </c>
      <c r="G24" s="25" t="str">
        <f>IF($A24="","",E24-H24)</f>
        <v/>
      </c>
      <c r="H24" s="25" t="str">
        <f>IF($A24="","",IF(F24="",E24,MIN(E24,F24)))</f>
        <v/>
      </c>
      <c r="I24" s="25" t="str">
        <f>IF($A24="","",IF(D24&gt;Settings!$B$11,0,ROUND(IF(Settings!$B$6="Per pay period",N(Employees!$D$21)*MIN(Settings!$B$7,INT((Settings!$B$11-D24+1)*Settings!$B$7/(Settings!$B$5-Settings!$B$4+1))),IF(Settings!$B$6="Per hour worked",N(Employees!$D$21)*N(Employees!$H$21),N(Employees!$D$21)*(Settings!$B$5-D24+1)/(Settings!$B$5-Settings!$B$4+1))),2)))</f>
        <v/>
      </c>
      <c r="J24" s="25" t="str">
        <f>IF($A24="","",IF(C24=Settings!$B$20,SUMIFS('Time Off Log'!$D$2:$D$2001,'Time Off Log'!$B$2:$B$2001,$A24,'Time Off Log'!$A$2:$A$2001,"&gt;="&amp;Settings!$B$4,'Time Off Log'!$A$2:$A$2001,"&lt;="&amp;Settings!$B$11),SUMIFS('Time Off Log'!$D$2:$D$2001,'Time Off Log'!$B$2:$B$2001,$A24,'Time Off Log'!$C$2:$C$2001,C24,'Time Off Log'!$A$2:$A$2001,"&gt;="&amp;Settings!$B$4,'Time Off Log'!$A$2:$A$2001,"&lt;="&amp;Settings!$B$11)))</f>
        <v/>
      </c>
      <c r="K24" s="26" t="str">
        <f>IF($A24="","",H24+I24-J24)</f>
        <v/>
      </c>
      <c r="L24" s="25" t="str">
        <f>IF(OR($A24="",N(Settings!$B$9)&lt;=0),"",ROUND(IF(Settings!$B$8="Days",K24*Settings!$B$9,K24/Settings!$B$9),2))</f>
        <v/>
      </c>
      <c r="M24" s="25" t="str">
        <f>IF($A24="","",IF(C24=Settings!$B$20,SUMIFS('Time Off Log'!$D$2:$D$2001,'Time Off Log'!$B$2:$B$2001,$A24,'Time Off Log'!$A$2:$A$2001,"&gt;"&amp;Settings!$B$11,'Time Off Log'!$A$2:$A$2001,"&lt;="&amp;Settings!$B$5),SUMIFS('Time Off Log'!$D$2:$D$2001,'Time Off Log'!$B$2:$B$2001,$A24,'Time Off Log'!$C$2:$C$2001,C24,'Time Off Log'!$A$2:$A$2001,"&gt;"&amp;Settings!$B$11,'Time Off Log'!$A$2:$A$2001,"&lt;="&amp;Settings!$B$5)))</f>
        <v/>
      </c>
      <c r="N24" s="25" t="str">
        <f>IF(OR($A24="",N$4=""),"",SUMIFS('Time Off Log'!$D$2:$D$2001,'Time Off Log'!$B$2:$B$2001,$A24,'Time Off Log'!$C$2:$C$2001,N$4,'Time Off Log'!$A$2:$A$2001,"&gt;="&amp;Settings!$B$4,'Time Off Log'!$A$2:$A$2001,"&lt;="&amp;Settings!$B$11))</f>
        <v/>
      </c>
      <c r="O24" s="25" t="str">
        <f>IF(OR($A24="",O$4=""),"",SUMIFS('Time Off Log'!$D$2:$D$2001,'Time Off Log'!$B$2:$B$2001,$A24,'Time Off Log'!$C$2:$C$2001,O$4,'Time Off Log'!$A$2:$A$2001,"&gt;="&amp;Settings!$B$4,'Time Off Log'!$A$2:$A$2001,"&lt;="&amp;Settings!$B$11))</f>
        <v/>
      </c>
      <c r="P24" s="25" t="str">
        <f>IF(OR($A24="",P$4=""),"",SUMIFS('Time Off Log'!$D$2:$D$2001,'Time Off Log'!$B$2:$B$2001,$A24,'Time Off Log'!$C$2:$C$2001,P$4,'Time Off Log'!$A$2:$A$2001,"&gt;="&amp;Settings!$B$4,'Time Off Log'!$A$2:$A$2001,"&lt;="&amp;Settings!$B$11))</f>
        <v/>
      </c>
      <c r="Q24" s="25" t="str">
        <f>IF(OR($A24="",Q$4=""),"",SUMIFS('Time Off Log'!$D$2:$D$2001,'Time Off Log'!$B$2:$B$2001,$A24,'Time Off Log'!$C$2:$C$2001,Q$4,'Time Off Log'!$A$2:$A$2001,"&gt;="&amp;Settings!$B$4,'Time Off Log'!$A$2:$A$2001,"&lt;="&amp;Settings!$B$11))</f>
        <v/>
      </c>
      <c r="R24" s="25" t="str">
        <f>IF(OR($A24="",R$4=""),"",SUMIFS('Time Off Log'!$D$2:$D$2001,'Time Off Log'!$B$2:$B$2001,$A24,'Time Off Log'!$C$2:$C$2001,R$4,'Time Off Log'!$A$2:$A$2001,"&gt;="&amp;Settings!$B$4,'Time Off Log'!$A$2:$A$2001,"&lt;="&amp;Settings!$B$11))</f>
        <v/>
      </c>
    </row>
    <row r="25" spans="1:18" x14ac:dyDescent="0.25">
      <c r="A25" s="22" t="str">
        <f>IF(Employees!$A$22="","",Employees!$A$22)</f>
        <v/>
      </c>
      <c r="B25" s="23" t="str">
        <f>IF($A25="","",IF(UPPER(Employees!$I$22)="N","N","Y"))</f>
        <v/>
      </c>
      <c r="C25" s="22" t="str">
        <f>IF($A25="","",IF(Employees!$E$22="",Settings!$B$15,Employees!$E$22))</f>
        <v/>
      </c>
      <c r="D25" s="24" t="str">
        <f>IF($A25="","",MAX(Settings!$B$4,N(Employees!$B$22)))</f>
        <v/>
      </c>
      <c r="E25" s="25" t="str">
        <f>IF($A25="","",N(Employees!$G$22))</f>
        <v/>
      </c>
      <c r="F25" s="25" t="str">
        <f>IF(OR($A25="",Employees!$F$22=""),"",N(Employees!$F$22))</f>
        <v/>
      </c>
      <c r="G25" s="25" t="str">
        <f>IF($A25="","",E25-H25)</f>
        <v/>
      </c>
      <c r="H25" s="25" t="str">
        <f>IF($A25="","",IF(F25="",E25,MIN(E25,F25)))</f>
        <v/>
      </c>
      <c r="I25" s="25" t="str">
        <f>IF($A25="","",IF(D25&gt;Settings!$B$11,0,ROUND(IF(Settings!$B$6="Per pay period",N(Employees!$D$22)*MIN(Settings!$B$7,INT((Settings!$B$11-D25+1)*Settings!$B$7/(Settings!$B$5-Settings!$B$4+1))),IF(Settings!$B$6="Per hour worked",N(Employees!$D$22)*N(Employees!$H$22),N(Employees!$D$22)*(Settings!$B$5-D25+1)/(Settings!$B$5-Settings!$B$4+1))),2)))</f>
        <v/>
      </c>
      <c r="J25" s="25" t="str">
        <f>IF($A25="","",IF(C25=Settings!$B$20,SUMIFS('Time Off Log'!$D$2:$D$2001,'Time Off Log'!$B$2:$B$2001,$A25,'Time Off Log'!$A$2:$A$2001,"&gt;="&amp;Settings!$B$4,'Time Off Log'!$A$2:$A$2001,"&lt;="&amp;Settings!$B$11),SUMIFS('Time Off Log'!$D$2:$D$2001,'Time Off Log'!$B$2:$B$2001,$A25,'Time Off Log'!$C$2:$C$2001,C25,'Time Off Log'!$A$2:$A$2001,"&gt;="&amp;Settings!$B$4,'Time Off Log'!$A$2:$A$2001,"&lt;="&amp;Settings!$B$11)))</f>
        <v/>
      </c>
      <c r="K25" s="26" t="str">
        <f>IF($A25="","",H25+I25-J25)</f>
        <v/>
      </c>
      <c r="L25" s="25" t="str">
        <f>IF(OR($A25="",N(Settings!$B$9)&lt;=0),"",ROUND(IF(Settings!$B$8="Days",K25*Settings!$B$9,K25/Settings!$B$9),2))</f>
        <v/>
      </c>
      <c r="M25" s="25" t="str">
        <f>IF($A25="","",IF(C25=Settings!$B$20,SUMIFS('Time Off Log'!$D$2:$D$2001,'Time Off Log'!$B$2:$B$2001,$A25,'Time Off Log'!$A$2:$A$2001,"&gt;"&amp;Settings!$B$11,'Time Off Log'!$A$2:$A$2001,"&lt;="&amp;Settings!$B$5),SUMIFS('Time Off Log'!$D$2:$D$2001,'Time Off Log'!$B$2:$B$2001,$A25,'Time Off Log'!$C$2:$C$2001,C25,'Time Off Log'!$A$2:$A$2001,"&gt;"&amp;Settings!$B$11,'Time Off Log'!$A$2:$A$2001,"&lt;="&amp;Settings!$B$5)))</f>
        <v/>
      </c>
      <c r="N25" s="25" t="str">
        <f>IF(OR($A25="",N$4=""),"",SUMIFS('Time Off Log'!$D$2:$D$2001,'Time Off Log'!$B$2:$B$2001,$A25,'Time Off Log'!$C$2:$C$2001,N$4,'Time Off Log'!$A$2:$A$2001,"&gt;="&amp;Settings!$B$4,'Time Off Log'!$A$2:$A$2001,"&lt;="&amp;Settings!$B$11))</f>
        <v/>
      </c>
      <c r="O25" s="25" t="str">
        <f>IF(OR($A25="",O$4=""),"",SUMIFS('Time Off Log'!$D$2:$D$2001,'Time Off Log'!$B$2:$B$2001,$A25,'Time Off Log'!$C$2:$C$2001,O$4,'Time Off Log'!$A$2:$A$2001,"&gt;="&amp;Settings!$B$4,'Time Off Log'!$A$2:$A$2001,"&lt;="&amp;Settings!$B$11))</f>
        <v/>
      </c>
      <c r="P25" s="25" t="str">
        <f>IF(OR($A25="",P$4=""),"",SUMIFS('Time Off Log'!$D$2:$D$2001,'Time Off Log'!$B$2:$B$2001,$A25,'Time Off Log'!$C$2:$C$2001,P$4,'Time Off Log'!$A$2:$A$2001,"&gt;="&amp;Settings!$B$4,'Time Off Log'!$A$2:$A$2001,"&lt;="&amp;Settings!$B$11))</f>
        <v/>
      </c>
      <c r="Q25" s="25" t="str">
        <f>IF(OR($A25="",Q$4=""),"",SUMIFS('Time Off Log'!$D$2:$D$2001,'Time Off Log'!$B$2:$B$2001,$A25,'Time Off Log'!$C$2:$C$2001,Q$4,'Time Off Log'!$A$2:$A$2001,"&gt;="&amp;Settings!$B$4,'Time Off Log'!$A$2:$A$2001,"&lt;="&amp;Settings!$B$11))</f>
        <v/>
      </c>
      <c r="R25" s="25" t="str">
        <f>IF(OR($A25="",R$4=""),"",SUMIFS('Time Off Log'!$D$2:$D$2001,'Time Off Log'!$B$2:$B$2001,$A25,'Time Off Log'!$C$2:$C$2001,R$4,'Time Off Log'!$A$2:$A$2001,"&gt;="&amp;Settings!$B$4,'Time Off Log'!$A$2:$A$2001,"&lt;="&amp;Settings!$B$11))</f>
        <v/>
      </c>
    </row>
    <row r="26" spans="1:18" x14ac:dyDescent="0.25">
      <c r="A26" s="22" t="str">
        <f>IF(Employees!$A$23="","",Employees!$A$23)</f>
        <v/>
      </c>
      <c r="B26" s="23" t="str">
        <f>IF($A26="","",IF(UPPER(Employees!$I$23)="N","N","Y"))</f>
        <v/>
      </c>
      <c r="C26" s="22" t="str">
        <f>IF($A26="","",IF(Employees!$E$23="",Settings!$B$15,Employees!$E$23))</f>
        <v/>
      </c>
      <c r="D26" s="24" t="str">
        <f>IF($A26="","",MAX(Settings!$B$4,N(Employees!$B$23)))</f>
        <v/>
      </c>
      <c r="E26" s="25" t="str">
        <f>IF($A26="","",N(Employees!$G$23))</f>
        <v/>
      </c>
      <c r="F26" s="25" t="str">
        <f>IF(OR($A26="",Employees!$F$23=""),"",N(Employees!$F$23))</f>
        <v/>
      </c>
      <c r="G26" s="25" t="str">
        <f>IF($A26="","",E26-H26)</f>
        <v/>
      </c>
      <c r="H26" s="25" t="str">
        <f>IF($A26="","",IF(F26="",E26,MIN(E26,F26)))</f>
        <v/>
      </c>
      <c r="I26" s="25" t="str">
        <f>IF($A26="","",IF(D26&gt;Settings!$B$11,0,ROUND(IF(Settings!$B$6="Per pay period",N(Employees!$D$23)*MIN(Settings!$B$7,INT((Settings!$B$11-D26+1)*Settings!$B$7/(Settings!$B$5-Settings!$B$4+1))),IF(Settings!$B$6="Per hour worked",N(Employees!$D$23)*N(Employees!$H$23),N(Employees!$D$23)*(Settings!$B$5-D26+1)/(Settings!$B$5-Settings!$B$4+1))),2)))</f>
        <v/>
      </c>
      <c r="J26" s="25" t="str">
        <f>IF($A26="","",IF(C26=Settings!$B$20,SUMIFS('Time Off Log'!$D$2:$D$2001,'Time Off Log'!$B$2:$B$2001,$A26,'Time Off Log'!$A$2:$A$2001,"&gt;="&amp;Settings!$B$4,'Time Off Log'!$A$2:$A$2001,"&lt;="&amp;Settings!$B$11),SUMIFS('Time Off Log'!$D$2:$D$2001,'Time Off Log'!$B$2:$B$2001,$A26,'Time Off Log'!$C$2:$C$2001,C26,'Time Off Log'!$A$2:$A$2001,"&gt;="&amp;Settings!$B$4,'Time Off Log'!$A$2:$A$2001,"&lt;="&amp;Settings!$B$11)))</f>
        <v/>
      </c>
      <c r="K26" s="26" t="str">
        <f>IF($A26="","",H26+I26-J26)</f>
        <v/>
      </c>
      <c r="L26" s="25" t="str">
        <f>IF(OR($A26="",N(Settings!$B$9)&lt;=0),"",ROUND(IF(Settings!$B$8="Days",K26*Settings!$B$9,K26/Settings!$B$9),2))</f>
        <v/>
      </c>
      <c r="M26" s="25" t="str">
        <f>IF($A26="","",IF(C26=Settings!$B$20,SUMIFS('Time Off Log'!$D$2:$D$2001,'Time Off Log'!$B$2:$B$2001,$A26,'Time Off Log'!$A$2:$A$2001,"&gt;"&amp;Settings!$B$11,'Time Off Log'!$A$2:$A$2001,"&lt;="&amp;Settings!$B$5),SUMIFS('Time Off Log'!$D$2:$D$2001,'Time Off Log'!$B$2:$B$2001,$A26,'Time Off Log'!$C$2:$C$2001,C26,'Time Off Log'!$A$2:$A$2001,"&gt;"&amp;Settings!$B$11,'Time Off Log'!$A$2:$A$2001,"&lt;="&amp;Settings!$B$5)))</f>
        <v/>
      </c>
      <c r="N26" s="25" t="str">
        <f>IF(OR($A26="",N$4=""),"",SUMIFS('Time Off Log'!$D$2:$D$2001,'Time Off Log'!$B$2:$B$2001,$A26,'Time Off Log'!$C$2:$C$2001,N$4,'Time Off Log'!$A$2:$A$2001,"&gt;="&amp;Settings!$B$4,'Time Off Log'!$A$2:$A$2001,"&lt;="&amp;Settings!$B$11))</f>
        <v/>
      </c>
      <c r="O26" s="25" t="str">
        <f>IF(OR($A26="",O$4=""),"",SUMIFS('Time Off Log'!$D$2:$D$2001,'Time Off Log'!$B$2:$B$2001,$A26,'Time Off Log'!$C$2:$C$2001,O$4,'Time Off Log'!$A$2:$A$2001,"&gt;="&amp;Settings!$B$4,'Time Off Log'!$A$2:$A$2001,"&lt;="&amp;Settings!$B$11))</f>
        <v/>
      </c>
      <c r="P26" s="25" t="str">
        <f>IF(OR($A26="",P$4=""),"",SUMIFS('Time Off Log'!$D$2:$D$2001,'Time Off Log'!$B$2:$B$2001,$A26,'Time Off Log'!$C$2:$C$2001,P$4,'Time Off Log'!$A$2:$A$2001,"&gt;="&amp;Settings!$B$4,'Time Off Log'!$A$2:$A$2001,"&lt;="&amp;Settings!$B$11))</f>
        <v/>
      </c>
      <c r="Q26" s="25" t="str">
        <f>IF(OR($A26="",Q$4=""),"",SUMIFS('Time Off Log'!$D$2:$D$2001,'Time Off Log'!$B$2:$B$2001,$A26,'Time Off Log'!$C$2:$C$2001,Q$4,'Time Off Log'!$A$2:$A$2001,"&gt;="&amp;Settings!$B$4,'Time Off Log'!$A$2:$A$2001,"&lt;="&amp;Settings!$B$11))</f>
        <v/>
      </c>
      <c r="R26" s="25" t="str">
        <f>IF(OR($A26="",R$4=""),"",SUMIFS('Time Off Log'!$D$2:$D$2001,'Time Off Log'!$B$2:$B$2001,$A26,'Time Off Log'!$C$2:$C$2001,R$4,'Time Off Log'!$A$2:$A$2001,"&gt;="&amp;Settings!$B$4,'Time Off Log'!$A$2:$A$2001,"&lt;="&amp;Settings!$B$11))</f>
        <v/>
      </c>
    </row>
    <row r="27" spans="1:18" x14ac:dyDescent="0.25">
      <c r="A27" s="22" t="str">
        <f>IF(Employees!$A$24="","",Employees!$A$24)</f>
        <v/>
      </c>
      <c r="B27" s="23" t="str">
        <f>IF($A27="","",IF(UPPER(Employees!$I$24)="N","N","Y"))</f>
        <v/>
      </c>
      <c r="C27" s="22" t="str">
        <f>IF($A27="","",IF(Employees!$E$24="",Settings!$B$15,Employees!$E$24))</f>
        <v/>
      </c>
      <c r="D27" s="24" t="str">
        <f>IF($A27="","",MAX(Settings!$B$4,N(Employees!$B$24)))</f>
        <v/>
      </c>
      <c r="E27" s="25" t="str">
        <f>IF($A27="","",N(Employees!$G$24))</f>
        <v/>
      </c>
      <c r="F27" s="25" t="str">
        <f>IF(OR($A27="",Employees!$F$24=""),"",N(Employees!$F$24))</f>
        <v/>
      </c>
      <c r="G27" s="25" t="str">
        <f>IF($A27="","",E27-H27)</f>
        <v/>
      </c>
      <c r="H27" s="25" t="str">
        <f>IF($A27="","",IF(F27="",E27,MIN(E27,F27)))</f>
        <v/>
      </c>
      <c r="I27" s="25" t="str">
        <f>IF($A27="","",IF(D27&gt;Settings!$B$11,0,ROUND(IF(Settings!$B$6="Per pay period",N(Employees!$D$24)*MIN(Settings!$B$7,INT((Settings!$B$11-D27+1)*Settings!$B$7/(Settings!$B$5-Settings!$B$4+1))),IF(Settings!$B$6="Per hour worked",N(Employees!$D$24)*N(Employees!$H$24),N(Employees!$D$24)*(Settings!$B$5-D27+1)/(Settings!$B$5-Settings!$B$4+1))),2)))</f>
        <v/>
      </c>
      <c r="J27" s="25" t="str">
        <f>IF($A27="","",IF(C27=Settings!$B$20,SUMIFS('Time Off Log'!$D$2:$D$2001,'Time Off Log'!$B$2:$B$2001,$A27,'Time Off Log'!$A$2:$A$2001,"&gt;="&amp;Settings!$B$4,'Time Off Log'!$A$2:$A$2001,"&lt;="&amp;Settings!$B$11),SUMIFS('Time Off Log'!$D$2:$D$2001,'Time Off Log'!$B$2:$B$2001,$A27,'Time Off Log'!$C$2:$C$2001,C27,'Time Off Log'!$A$2:$A$2001,"&gt;="&amp;Settings!$B$4,'Time Off Log'!$A$2:$A$2001,"&lt;="&amp;Settings!$B$11)))</f>
        <v/>
      </c>
      <c r="K27" s="26" t="str">
        <f>IF($A27="","",H27+I27-J27)</f>
        <v/>
      </c>
      <c r="L27" s="25" t="str">
        <f>IF(OR($A27="",N(Settings!$B$9)&lt;=0),"",ROUND(IF(Settings!$B$8="Days",K27*Settings!$B$9,K27/Settings!$B$9),2))</f>
        <v/>
      </c>
      <c r="M27" s="25" t="str">
        <f>IF($A27="","",IF(C27=Settings!$B$20,SUMIFS('Time Off Log'!$D$2:$D$2001,'Time Off Log'!$B$2:$B$2001,$A27,'Time Off Log'!$A$2:$A$2001,"&gt;"&amp;Settings!$B$11,'Time Off Log'!$A$2:$A$2001,"&lt;="&amp;Settings!$B$5),SUMIFS('Time Off Log'!$D$2:$D$2001,'Time Off Log'!$B$2:$B$2001,$A27,'Time Off Log'!$C$2:$C$2001,C27,'Time Off Log'!$A$2:$A$2001,"&gt;"&amp;Settings!$B$11,'Time Off Log'!$A$2:$A$2001,"&lt;="&amp;Settings!$B$5)))</f>
        <v/>
      </c>
      <c r="N27" s="25" t="str">
        <f>IF(OR($A27="",N$4=""),"",SUMIFS('Time Off Log'!$D$2:$D$2001,'Time Off Log'!$B$2:$B$2001,$A27,'Time Off Log'!$C$2:$C$2001,N$4,'Time Off Log'!$A$2:$A$2001,"&gt;="&amp;Settings!$B$4,'Time Off Log'!$A$2:$A$2001,"&lt;="&amp;Settings!$B$11))</f>
        <v/>
      </c>
      <c r="O27" s="25" t="str">
        <f>IF(OR($A27="",O$4=""),"",SUMIFS('Time Off Log'!$D$2:$D$2001,'Time Off Log'!$B$2:$B$2001,$A27,'Time Off Log'!$C$2:$C$2001,O$4,'Time Off Log'!$A$2:$A$2001,"&gt;="&amp;Settings!$B$4,'Time Off Log'!$A$2:$A$2001,"&lt;="&amp;Settings!$B$11))</f>
        <v/>
      </c>
      <c r="P27" s="25" t="str">
        <f>IF(OR($A27="",P$4=""),"",SUMIFS('Time Off Log'!$D$2:$D$2001,'Time Off Log'!$B$2:$B$2001,$A27,'Time Off Log'!$C$2:$C$2001,P$4,'Time Off Log'!$A$2:$A$2001,"&gt;="&amp;Settings!$B$4,'Time Off Log'!$A$2:$A$2001,"&lt;="&amp;Settings!$B$11))</f>
        <v/>
      </c>
      <c r="Q27" s="25" t="str">
        <f>IF(OR($A27="",Q$4=""),"",SUMIFS('Time Off Log'!$D$2:$D$2001,'Time Off Log'!$B$2:$B$2001,$A27,'Time Off Log'!$C$2:$C$2001,Q$4,'Time Off Log'!$A$2:$A$2001,"&gt;="&amp;Settings!$B$4,'Time Off Log'!$A$2:$A$2001,"&lt;="&amp;Settings!$B$11))</f>
        <v/>
      </c>
      <c r="R27" s="25" t="str">
        <f>IF(OR($A27="",R$4=""),"",SUMIFS('Time Off Log'!$D$2:$D$2001,'Time Off Log'!$B$2:$B$2001,$A27,'Time Off Log'!$C$2:$C$2001,R$4,'Time Off Log'!$A$2:$A$2001,"&gt;="&amp;Settings!$B$4,'Time Off Log'!$A$2:$A$2001,"&lt;="&amp;Settings!$B$11))</f>
        <v/>
      </c>
    </row>
    <row r="28" spans="1:18" x14ac:dyDescent="0.25">
      <c r="A28" s="22" t="str">
        <f>IF(Employees!$A$25="","",Employees!$A$25)</f>
        <v/>
      </c>
      <c r="B28" s="23" t="str">
        <f>IF($A28="","",IF(UPPER(Employees!$I$25)="N","N","Y"))</f>
        <v/>
      </c>
      <c r="C28" s="22" t="str">
        <f>IF($A28="","",IF(Employees!$E$25="",Settings!$B$15,Employees!$E$25))</f>
        <v/>
      </c>
      <c r="D28" s="24" t="str">
        <f>IF($A28="","",MAX(Settings!$B$4,N(Employees!$B$25)))</f>
        <v/>
      </c>
      <c r="E28" s="25" t="str">
        <f>IF($A28="","",N(Employees!$G$25))</f>
        <v/>
      </c>
      <c r="F28" s="25" t="str">
        <f>IF(OR($A28="",Employees!$F$25=""),"",N(Employees!$F$25))</f>
        <v/>
      </c>
      <c r="G28" s="25" t="str">
        <f>IF($A28="","",E28-H28)</f>
        <v/>
      </c>
      <c r="H28" s="25" t="str">
        <f>IF($A28="","",IF(F28="",E28,MIN(E28,F28)))</f>
        <v/>
      </c>
      <c r="I28" s="25" t="str">
        <f>IF($A28="","",IF(D28&gt;Settings!$B$11,0,ROUND(IF(Settings!$B$6="Per pay period",N(Employees!$D$25)*MIN(Settings!$B$7,INT((Settings!$B$11-D28+1)*Settings!$B$7/(Settings!$B$5-Settings!$B$4+1))),IF(Settings!$B$6="Per hour worked",N(Employees!$D$25)*N(Employees!$H$25),N(Employees!$D$25)*(Settings!$B$5-D28+1)/(Settings!$B$5-Settings!$B$4+1))),2)))</f>
        <v/>
      </c>
      <c r="J28" s="25" t="str">
        <f>IF($A28="","",IF(C28=Settings!$B$20,SUMIFS('Time Off Log'!$D$2:$D$2001,'Time Off Log'!$B$2:$B$2001,$A28,'Time Off Log'!$A$2:$A$2001,"&gt;="&amp;Settings!$B$4,'Time Off Log'!$A$2:$A$2001,"&lt;="&amp;Settings!$B$11),SUMIFS('Time Off Log'!$D$2:$D$2001,'Time Off Log'!$B$2:$B$2001,$A28,'Time Off Log'!$C$2:$C$2001,C28,'Time Off Log'!$A$2:$A$2001,"&gt;="&amp;Settings!$B$4,'Time Off Log'!$A$2:$A$2001,"&lt;="&amp;Settings!$B$11)))</f>
        <v/>
      </c>
      <c r="K28" s="26" t="str">
        <f>IF($A28="","",H28+I28-J28)</f>
        <v/>
      </c>
      <c r="L28" s="25" t="str">
        <f>IF(OR($A28="",N(Settings!$B$9)&lt;=0),"",ROUND(IF(Settings!$B$8="Days",K28*Settings!$B$9,K28/Settings!$B$9),2))</f>
        <v/>
      </c>
      <c r="M28" s="25" t="str">
        <f>IF($A28="","",IF(C28=Settings!$B$20,SUMIFS('Time Off Log'!$D$2:$D$2001,'Time Off Log'!$B$2:$B$2001,$A28,'Time Off Log'!$A$2:$A$2001,"&gt;"&amp;Settings!$B$11,'Time Off Log'!$A$2:$A$2001,"&lt;="&amp;Settings!$B$5),SUMIFS('Time Off Log'!$D$2:$D$2001,'Time Off Log'!$B$2:$B$2001,$A28,'Time Off Log'!$C$2:$C$2001,C28,'Time Off Log'!$A$2:$A$2001,"&gt;"&amp;Settings!$B$11,'Time Off Log'!$A$2:$A$2001,"&lt;="&amp;Settings!$B$5)))</f>
        <v/>
      </c>
      <c r="N28" s="25" t="str">
        <f>IF(OR($A28="",N$4=""),"",SUMIFS('Time Off Log'!$D$2:$D$2001,'Time Off Log'!$B$2:$B$2001,$A28,'Time Off Log'!$C$2:$C$2001,N$4,'Time Off Log'!$A$2:$A$2001,"&gt;="&amp;Settings!$B$4,'Time Off Log'!$A$2:$A$2001,"&lt;="&amp;Settings!$B$11))</f>
        <v/>
      </c>
      <c r="O28" s="25" t="str">
        <f>IF(OR($A28="",O$4=""),"",SUMIFS('Time Off Log'!$D$2:$D$2001,'Time Off Log'!$B$2:$B$2001,$A28,'Time Off Log'!$C$2:$C$2001,O$4,'Time Off Log'!$A$2:$A$2001,"&gt;="&amp;Settings!$B$4,'Time Off Log'!$A$2:$A$2001,"&lt;="&amp;Settings!$B$11))</f>
        <v/>
      </c>
      <c r="P28" s="25" t="str">
        <f>IF(OR($A28="",P$4=""),"",SUMIFS('Time Off Log'!$D$2:$D$2001,'Time Off Log'!$B$2:$B$2001,$A28,'Time Off Log'!$C$2:$C$2001,P$4,'Time Off Log'!$A$2:$A$2001,"&gt;="&amp;Settings!$B$4,'Time Off Log'!$A$2:$A$2001,"&lt;="&amp;Settings!$B$11))</f>
        <v/>
      </c>
      <c r="Q28" s="25" t="str">
        <f>IF(OR($A28="",Q$4=""),"",SUMIFS('Time Off Log'!$D$2:$D$2001,'Time Off Log'!$B$2:$B$2001,$A28,'Time Off Log'!$C$2:$C$2001,Q$4,'Time Off Log'!$A$2:$A$2001,"&gt;="&amp;Settings!$B$4,'Time Off Log'!$A$2:$A$2001,"&lt;="&amp;Settings!$B$11))</f>
        <v/>
      </c>
      <c r="R28" s="25" t="str">
        <f>IF(OR($A28="",R$4=""),"",SUMIFS('Time Off Log'!$D$2:$D$2001,'Time Off Log'!$B$2:$B$2001,$A28,'Time Off Log'!$C$2:$C$2001,R$4,'Time Off Log'!$A$2:$A$2001,"&gt;="&amp;Settings!$B$4,'Time Off Log'!$A$2:$A$2001,"&lt;="&amp;Settings!$B$11))</f>
        <v/>
      </c>
    </row>
    <row r="29" spans="1:18" x14ac:dyDescent="0.25">
      <c r="A29" s="22" t="str">
        <f>IF(Employees!$A$26="","",Employees!$A$26)</f>
        <v/>
      </c>
      <c r="B29" s="23" t="str">
        <f>IF($A29="","",IF(UPPER(Employees!$I$26)="N","N","Y"))</f>
        <v/>
      </c>
      <c r="C29" s="22" t="str">
        <f>IF($A29="","",IF(Employees!$E$26="",Settings!$B$15,Employees!$E$26))</f>
        <v/>
      </c>
      <c r="D29" s="24" t="str">
        <f>IF($A29="","",MAX(Settings!$B$4,N(Employees!$B$26)))</f>
        <v/>
      </c>
      <c r="E29" s="25" t="str">
        <f>IF($A29="","",N(Employees!$G$26))</f>
        <v/>
      </c>
      <c r="F29" s="25" t="str">
        <f>IF(OR($A29="",Employees!$F$26=""),"",N(Employees!$F$26))</f>
        <v/>
      </c>
      <c r="G29" s="25" t="str">
        <f>IF($A29="","",E29-H29)</f>
        <v/>
      </c>
      <c r="H29" s="25" t="str">
        <f>IF($A29="","",IF(F29="",E29,MIN(E29,F29)))</f>
        <v/>
      </c>
      <c r="I29" s="25" t="str">
        <f>IF($A29="","",IF(D29&gt;Settings!$B$11,0,ROUND(IF(Settings!$B$6="Per pay period",N(Employees!$D$26)*MIN(Settings!$B$7,INT((Settings!$B$11-D29+1)*Settings!$B$7/(Settings!$B$5-Settings!$B$4+1))),IF(Settings!$B$6="Per hour worked",N(Employees!$D$26)*N(Employees!$H$26),N(Employees!$D$26)*(Settings!$B$5-D29+1)/(Settings!$B$5-Settings!$B$4+1))),2)))</f>
        <v/>
      </c>
      <c r="J29" s="25" t="str">
        <f>IF($A29="","",IF(C29=Settings!$B$20,SUMIFS('Time Off Log'!$D$2:$D$2001,'Time Off Log'!$B$2:$B$2001,$A29,'Time Off Log'!$A$2:$A$2001,"&gt;="&amp;Settings!$B$4,'Time Off Log'!$A$2:$A$2001,"&lt;="&amp;Settings!$B$11),SUMIFS('Time Off Log'!$D$2:$D$2001,'Time Off Log'!$B$2:$B$2001,$A29,'Time Off Log'!$C$2:$C$2001,C29,'Time Off Log'!$A$2:$A$2001,"&gt;="&amp;Settings!$B$4,'Time Off Log'!$A$2:$A$2001,"&lt;="&amp;Settings!$B$11)))</f>
        <v/>
      </c>
      <c r="K29" s="26" t="str">
        <f>IF($A29="","",H29+I29-J29)</f>
        <v/>
      </c>
      <c r="L29" s="25" t="str">
        <f>IF(OR($A29="",N(Settings!$B$9)&lt;=0),"",ROUND(IF(Settings!$B$8="Days",K29*Settings!$B$9,K29/Settings!$B$9),2))</f>
        <v/>
      </c>
      <c r="M29" s="25" t="str">
        <f>IF($A29="","",IF(C29=Settings!$B$20,SUMIFS('Time Off Log'!$D$2:$D$2001,'Time Off Log'!$B$2:$B$2001,$A29,'Time Off Log'!$A$2:$A$2001,"&gt;"&amp;Settings!$B$11,'Time Off Log'!$A$2:$A$2001,"&lt;="&amp;Settings!$B$5),SUMIFS('Time Off Log'!$D$2:$D$2001,'Time Off Log'!$B$2:$B$2001,$A29,'Time Off Log'!$C$2:$C$2001,C29,'Time Off Log'!$A$2:$A$2001,"&gt;"&amp;Settings!$B$11,'Time Off Log'!$A$2:$A$2001,"&lt;="&amp;Settings!$B$5)))</f>
        <v/>
      </c>
      <c r="N29" s="25" t="str">
        <f>IF(OR($A29="",N$4=""),"",SUMIFS('Time Off Log'!$D$2:$D$2001,'Time Off Log'!$B$2:$B$2001,$A29,'Time Off Log'!$C$2:$C$2001,N$4,'Time Off Log'!$A$2:$A$2001,"&gt;="&amp;Settings!$B$4,'Time Off Log'!$A$2:$A$2001,"&lt;="&amp;Settings!$B$11))</f>
        <v/>
      </c>
      <c r="O29" s="25" t="str">
        <f>IF(OR($A29="",O$4=""),"",SUMIFS('Time Off Log'!$D$2:$D$2001,'Time Off Log'!$B$2:$B$2001,$A29,'Time Off Log'!$C$2:$C$2001,O$4,'Time Off Log'!$A$2:$A$2001,"&gt;="&amp;Settings!$B$4,'Time Off Log'!$A$2:$A$2001,"&lt;="&amp;Settings!$B$11))</f>
        <v/>
      </c>
      <c r="P29" s="25" t="str">
        <f>IF(OR($A29="",P$4=""),"",SUMIFS('Time Off Log'!$D$2:$D$2001,'Time Off Log'!$B$2:$B$2001,$A29,'Time Off Log'!$C$2:$C$2001,P$4,'Time Off Log'!$A$2:$A$2001,"&gt;="&amp;Settings!$B$4,'Time Off Log'!$A$2:$A$2001,"&lt;="&amp;Settings!$B$11))</f>
        <v/>
      </c>
      <c r="Q29" s="25" t="str">
        <f>IF(OR($A29="",Q$4=""),"",SUMIFS('Time Off Log'!$D$2:$D$2001,'Time Off Log'!$B$2:$B$2001,$A29,'Time Off Log'!$C$2:$C$2001,Q$4,'Time Off Log'!$A$2:$A$2001,"&gt;="&amp;Settings!$B$4,'Time Off Log'!$A$2:$A$2001,"&lt;="&amp;Settings!$B$11))</f>
        <v/>
      </c>
      <c r="R29" s="25" t="str">
        <f>IF(OR($A29="",R$4=""),"",SUMIFS('Time Off Log'!$D$2:$D$2001,'Time Off Log'!$B$2:$B$2001,$A29,'Time Off Log'!$C$2:$C$2001,R$4,'Time Off Log'!$A$2:$A$2001,"&gt;="&amp;Settings!$B$4,'Time Off Log'!$A$2:$A$2001,"&lt;="&amp;Settings!$B$11))</f>
        <v/>
      </c>
    </row>
    <row r="30" spans="1:18" x14ac:dyDescent="0.25">
      <c r="A30" s="22" t="str">
        <f>IF(Employees!$A$27="","",Employees!$A$27)</f>
        <v/>
      </c>
      <c r="B30" s="23" t="str">
        <f>IF($A30="","",IF(UPPER(Employees!$I$27)="N","N","Y"))</f>
        <v/>
      </c>
      <c r="C30" s="22" t="str">
        <f>IF($A30="","",IF(Employees!$E$27="",Settings!$B$15,Employees!$E$27))</f>
        <v/>
      </c>
      <c r="D30" s="24" t="str">
        <f>IF($A30="","",MAX(Settings!$B$4,N(Employees!$B$27)))</f>
        <v/>
      </c>
      <c r="E30" s="25" t="str">
        <f>IF($A30="","",N(Employees!$G$27))</f>
        <v/>
      </c>
      <c r="F30" s="25" t="str">
        <f>IF(OR($A30="",Employees!$F$27=""),"",N(Employees!$F$27))</f>
        <v/>
      </c>
      <c r="G30" s="25" t="str">
        <f>IF($A30="","",E30-H30)</f>
        <v/>
      </c>
      <c r="H30" s="25" t="str">
        <f>IF($A30="","",IF(F30="",E30,MIN(E30,F30)))</f>
        <v/>
      </c>
      <c r="I30" s="25" t="str">
        <f>IF($A30="","",IF(D30&gt;Settings!$B$11,0,ROUND(IF(Settings!$B$6="Per pay period",N(Employees!$D$27)*MIN(Settings!$B$7,INT((Settings!$B$11-D30+1)*Settings!$B$7/(Settings!$B$5-Settings!$B$4+1))),IF(Settings!$B$6="Per hour worked",N(Employees!$D$27)*N(Employees!$H$27),N(Employees!$D$27)*(Settings!$B$5-D30+1)/(Settings!$B$5-Settings!$B$4+1))),2)))</f>
        <v/>
      </c>
      <c r="J30" s="25" t="str">
        <f>IF($A30="","",IF(C30=Settings!$B$20,SUMIFS('Time Off Log'!$D$2:$D$2001,'Time Off Log'!$B$2:$B$2001,$A30,'Time Off Log'!$A$2:$A$2001,"&gt;="&amp;Settings!$B$4,'Time Off Log'!$A$2:$A$2001,"&lt;="&amp;Settings!$B$11),SUMIFS('Time Off Log'!$D$2:$D$2001,'Time Off Log'!$B$2:$B$2001,$A30,'Time Off Log'!$C$2:$C$2001,C30,'Time Off Log'!$A$2:$A$2001,"&gt;="&amp;Settings!$B$4,'Time Off Log'!$A$2:$A$2001,"&lt;="&amp;Settings!$B$11)))</f>
        <v/>
      </c>
      <c r="K30" s="26" t="str">
        <f>IF($A30="","",H30+I30-J30)</f>
        <v/>
      </c>
      <c r="L30" s="25" t="str">
        <f>IF(OR($A30="",N(Settings!$B$9)&lt;=0),"",ROUND(IF(Settings!$B$8="Days",K30*Settings!$B$9,K30/Settings!$B$9),2))</f>
        <v/>
      </c>
      <c r="M30" s="25" t="str">
        <f>IF($A30="","",IF(C30=Settings!$B$20,SUMIFS('Time Off Log'!$D$2:$D$2001,'Time Off Log'!$B$2:$B$2001,$A30,'Time Off Log'!$A$2:$A$2001,"&gt;"&amp;Settings!$B$11,'Time Off Log'!$A$2:$A$2001,"&lt;="&amp;Settings!$B$5),SUMIFS('Time Off Log'!$D$2:$D$2001,'Time Off Log'!$B$2:$B$2001,$A30,'Time Off Log'!$C$2:$C$2001,C30,'Time Off Log'!$A$2:$A$2001,"&gt;"&amp;Settings!$B$11,'Time Off Log'!$A$2:$A$2001,"&lt;="&amp;Settings!$B$5)))</f>
        <v/>
      </c>
      <c r="N30" s="25" t="str">
        <f>IF(OR($A30="",N$4=""),"",SUMIFS('Time Off Log'!$D$2:$D$2001,'Time Off Log'!$B$2:$B$2001,$A30,'Time Off Log'!$C$2:$C$2001,N$4,'Time Off Log'!$A$2:$A$2001,"&gt;="&amp;Settings!$B$4,'Time Off Log'!$A$2:$A$2001,"&lt;="&amp;Settings!$B$11))</f>
        <v/>
      </c>
      <c r="O30" s="25" t="str">
        <f>IF(OR($A30="",O$4=""),"",SUMIFS('Time Off Log'!$D$2:$D$2001,'Time Off Log'!$B$2:$B$2001,$A30,'Time Off Log'!$C$2:$C$2001,O$4,'Time Off Log'!$A$2:$A$2001,"&gt;="&amp;Settings!$B$4,'Time Off Log'!$A$2:$A$2001,"&lt;="&amp;Settings!$B$11))</f>
        <v/>
      </c>
      <c r="P30" s="25" t="str">
        <f>IF(OR($A30="",P$4=""),"",SUMIFS('Time Off Log'!$D$2:$D$2001,'Time Off Log'!$B$2:$B$2001,$A30,'Time Off Log'!$C$2:$C$2001,P$4,'Time Off Log'!$A$2:$A$2001,"&gt;="&amp;Settings!$B$4,'Time Off Log'!$A$2:$A$2001,"&lt;="&amp;Settings!$B$11))</f>
        <v/>
      </c>
      <c r="Q30" s="25" t="str">
        <f>IF(OR($A30="",Q$4=""),"",SUMIFS('Time Off Log'!$D$2:$D$2001,'Time Off Log'!$B$2:$B$2001,$A30,'Time Off Log'!$C$2:$C$2001,Q$4,'Time Off Log'!$A$2:$A$2001,"&gt;="&amp;Settings!$B$4,'Time Off Log'!$A$2:$A$2001,"&lt;="&amp;Settings!$B$11))</f>
        <v/>
      </c>
      <c r="R30" s="25" t="str">
        <f>IF(OR($A30="",R$4=""),"",SUMIFS('Time Off Log'!$D$2:$D$2001,'Time Off Log'!$B$2:$B$2001,$A30,'Time Off Log'!$C$2:$C$2001,R$4,'Time Off Log'!$A$2:$A$2001,"&gt;="&amp;Settings!$B$4,'Time Off Log'!$A$2:$A$2001,"&lt;="&amp;Settings!$B$11))</f>
        <v/>
      </c>
    </row>
    <row r="31" spans="1:18" x14ac:dyDescent="0.25">
      <c r="A31" s="22" t="str">
        <f>IF(Employees!$A$28="","",Employees!$A$28)</f>
        <v/>
      </c>
      <c r="B31" s="23" t="str">
        <f>IF($A31="","",IF(UPPER(Employees!$I$28)="N","N","Y"))</f>
        <v/>
      </c>
      <c r="C31" s="22" t="str">
        <f>IF($A31="","",IF(Employees!$E$28="",Settings!$B$15,Employees!$E$28))</f>
        <v/>
      </c>
      <c r="D31" s="24" t="str">
        <f>IF($A31="","",MAX(Settings!$B$4,N(Employees!$B$28)))</f>
        <v/>
      </c>
      <c r="E31" s="25" t="str">
        <f>IF($A31="","",N(Employees!$G$28))</f>
        <v/>
      </c>
      <c r="F31" s="25" t="str">
        <f>IF(OR($A31="",Employees!$F$28=""),"",N(Employees!$F$28))</f>
        <v/>
      </c>
      <c r="G31" s="25" t="str">
        <f>IF($A31="","",E31-H31)</f>
        <v/>
      </c>
      <c r="H31" s="25" t="str">
        <f>IF($A31="","",IF(F31="",E31,MIN(E31,F31)))</f>
        <v/>
      </c>
      <c r="I31" s="25" t="str">
        <f>IF($A31="","",IF(D31&gt;Settings!$B$11,0,ROUND(IF(Settings!$B$6="Per pay period",N(Employees!$D$28)*MIN(Settings!$B$7,INT((Settings!$B$11-D31+1)*Settings!$B$7/(Settings!$B$5-Settings!$B$4+1))),IF(Settings!$B$6="Per hour worked",N(Employees!$D$28)*N(Employees!$H$28),N(Employees!$D$28)*(Settings!$B$5-D31+1)/(Settings!$B$5-Settings!$B$4+1))),2)))</f>
        <v/>
      </c>
      <c r="J31" s="25" t="str">
        <f>IF($A31="","",IF(C31=Settings!$B$20,SUMIFS('Time Off Log'!$D$2:$D$2001,'Time Off Log'!$B$2:$B$2001,$A31,'Time Off Log'!$A$2:$A$2001,"&gt;="&amp;Settings!$B$4,'Time Off Log'!$A$2:$A$2001,"&lt;="&amp;Settings!$B$11),SUMIFS('Time Off Log'!$D$2:$D$2001,'Time Off Log'!$B$2:$B$2001,$A31,'Time Off Log'!$C$2:$C$2001,C31,'Time Off Log'!$A$2:$A$2001,"&gt;="&amp;Settings!$B$4,'Time Off Log'!$A$2:$A$2001,"&lt;="&amp;Settings!$B$11)))</f>
        <v/>
      </c>
      <c r="K31" s="26" t="str">
        <f>IF($A31="","",H31+I31-J31)</f>
        <v/>
      </c>
      <c r="L31" s="25" t="str">
        <f>IF(OR($A31="",N(Settings!$B$9)&lt;=0),"",ROUND(IF(Settings!$B$8="Days",K31*Settings!$B$9,K31/Settings!$B$9),2))</f>
        <v/>
      </c>
      <c r="M31" s="25" t="str">
        <f>IF($A31="","",IF(C31=Settings!$B$20,SUMIFS('Time Off Log'!$D$2:$D$2001,'Time Off Log'!$B$2:$B$2001,$A31,'Time Off Log'!$A$2:$A$2001,"&gt;"&amp;Settings!$B$11,'Time Off Log'!$A$2:$A$2001,"&lt;="&amp;Settings!$B$5),SUMIFS('Time Off Log'!$D$2:$D$2001,'Time Off Log'!$B$2:$B$2001,$A31,'Time Off Log'!$C$2:$C$2001,C31,'Time Off Log'!$A$2:$A$2001,"&gt;"&amp;Settings!$B$11,'Time Off Log'!$A$2:$A$2001,"&lt;="&amp;Settings!$B$5)))</f>
        <v/>
      </c>
      <c r="N31" s="25" t="str">
        <f>IF(OR($A31="",N$4=""),"",SUMIFS('Time Off Log'!$D$2:$D$2001,'Time Off Log'!$B$2:$B$2001,$A31,'Time Off Log'!$C$2:$C$2001,N$4,'Time Off Log'!$A$2:$A$2001,"&gt;="&amp;Settings!$B$4,'Time Off Log'!$A$2:$A$2001,"&lt;="&amp;Settings!$B$11))</f>
        <v/>
      </c>
      <c r="O31" s="25" t="str">
        <f>IF(OR($A31="",O$4=""),"",SUMIFS('Time Off Log'!$D$2:$D$2001,'Time Off Log'!$B$2:$B$2001,$A31,'Time Off Log'!$C$2:$C$2001,O$4,'Time Off Log'!$A$2:$A$2001,"&gt;="&amp;Settings!$B$4,'Time Off Log'!$A$2:$A$2001,"&lt;="&amp;Settings!$B$11))</f>
        <v/>
      </c>
      <c r="P31" s="25" t="str">
        <f>IF(OR($A31="",P$4=""),"",SUMIFS('Time Off Log'!$D$2:$D$2001,'Time Off Log'!$B$2:$B$2001,$A31,'Time Off Log'!$C$2:$C$2001,P$4,'Time Off Log'!$A$2:$A$2001,"&gt;="&amp;Settings!$B$4,'Time Off Log'!$A$2:$A$2001,"&lt;="&amp;Settings!$B$11))</f>
        <v/>
      </c>
      <c r="Q31" s="25" t="str">
        <f>IF(OR($A31="",Q$4=""),"",SUMIFS('Time Off Log'!$D$2:$D$2001,'Time Off Log'!$B$2:$B$2001,$A31,'Time Off Log'!$C$2:$C$2001,Q$4,'Time Off Log'!$A$2:$A$2001,"&gt;="&amp;Settings!$B$4,'Time Off Log'!$A$2:$A$2001,"&lt;="&amp;Settings!$B$11))</f>
        <v/>
      </c>
      <c r="R31" s="25" t="str">
        <f>IF(OR($A31="",R$4=""),"",SUMIFS('Time Off Log'!$D$2:$D$2001,'Time Off Log'!$B$2:$B$2001,$A31,'Time Off Log'!$C$2:$C$2001,R$4,'Time Off Log'!$A$2:$A$2001,"&gt;="&amp;Settings!$B$4,'Time Off Log'!$A$2:$A$2001,"&lt;="&amp;Settings!$B$11))</f>
        <v/>
      </c>
    </row>
    <row r="32" spans="1:18" x14ac:dyDescent="0.25">
      <c r="A32" s="22" t="str">
        <f>IF(Employees!$A$29="","",Employees!$A$29)</f>
        <v/>
      </c>
      <c r="B32" s="23" t="str">
        <f>IF($A32="","",IF(UPPER(Employees!$I$29)="N","N","Y"))</f>
        <v/>
      </c>
      <c r="C32" s="22" t="str">
        <f>IF($A32="","",IF(Employees!$E$29="",Settings!$B$15,Employees!$E$29))</f>
        <v/>
      </c>
      <c r="D32" s="24" t="str">
        <f>IF($A32="","",MAX(Settings!$B$4,N(Employees!$B$29)))</f>
        <v/>
      </c>
      <c r="E32" s="25" t="str">
        <f>IF($A32="","",N(Employees!$G$29))</f>
        <v/>
      </c>
      <c r="F32" s="25" t="str">
        <f>IF(OR($A32="",Employees!$F$29=""),"",N(Employees!$F$29))</f>
        <v/>
      </c>
      <c r="G32" s="25" t="str">
        <f>IF($A32="","",E32-H32)</f>
        <v/>
      </c>
      <c r="H32" s="25" t="str">
        <f>IF($A32="","",IF(F32="",E32,MIN(E32,F32)))</f>
        <v/>
      </c>
      <c r="I32" s="25" t="str">
        <f>IF($A32="","",IF(D32&gt;Settings!$B$11,0,ROUND(IF(Settings!$B$6="Per pay period",N(Employees!$D$29)*MIN(Settings!$B$7,INT((Settings!$B$11-D32+1)*Settings!$B$7/(Settings!$B$5-Settings!$B$4+1))),IF(Settings!$B$6="Per hour worked",N(Employees!$D$29)*N(Employees!$H$29),N(Employees!$D$29)*(Settings!$B$5-D32+1)/(Settings!$B$5-Settings!$B$4+1))),2)))</f>
        <v/>
      </c>
      <c r="J32" s="25" t="str">
        <f>IF($A32="","",IF(C32=Settings!$B$20,SUMIFS('Time Off Log'!$D$2:$D$2001,'Time Off Log'!$B$2:$B$2001,$A32,'Time Off Log'!$A$2:$A$2001,"&gt;="&amp;Settings!$B$4,'Time Off Log'!$A$2:$A$2001,"&lt;="&amp;Settings!$B$11),SUMIFS('Time Off Log'!$D$2:$D$2001,'Time Off Log'!$B$2:$B$2001,$A32,'Time Off Log'!$C$2:$C$2001,C32,'Time Off Log'!$A$2:$A$2001,"&gt;="&amp;Settings!$B$4,'Time Off Log'!$A$2:$A$2001,"&lt;="&amp;Settings!$B$11)))</f>
        <v/>
      </c>
      <c r="K32" s="26" t="str">
        <f>IF($A32="","",H32+I32-J32)</f>
        <v/>
      </c>
      <c r="L32" s="25" t="str">
        <f>IF(OR($A32="",N(Settings!$B$9)&lt;=0),"",ROUND(IF(Settings!$B$8="Days",K32*Settings!$B$9,K32/Settings!$B$9),2))</f>
        <v/>
      </c>
      <c r="M32" s="25" t="str">
        <f>IF($A32="","",IF(C32=Settings!$B$20,SUMIFS('Time Off Log'!$D$2:$D$2001,'Time Off Log'!$B$2:$B$2001,$A32,'Time Off Log'!$A$2:$A$2001,"&gt;"&amp;Settings!$B$11,'Time Off Log'!$A$2:$A$2001,"&lt;="&amp;Settings!$B$5),SUMIFS('Time Off Log'!$D$2:$D$2001,'Time Off Log'!$B$2:$B$2001,$A32,'Time Off Log'!$C$2:$C$2001,C32,'Time Off Log'!$A$2:$A$2001,"&gt;"&amp;Settings!$B$11,'Time Off Log'!$A$2:$A$2001,"&lt;="&amp;Settings!$B$5)))</f>
        <v/>
      </c>
      <c r="N32" s="25" t="str">
        <f>IF(OR($A32="",N$4=""),"",SUMIFS('Time Off Log'!$D$2:$D$2001,'Time Off Log'!$B$2:$B$2001,$A32,'Time Off Log'!$C$2:$C$2001,N$4,'Time Off Log'!$A$2:$A$2001,"&gt;="&amp;Settings!$B$4,'Time Off Log'!$A$2:$A$2001,"&lt;="&amp;Settings!$B$11))</f>
        <v/>
      </c>
      <c r="O32" s="25" t="str">
        <f>IF(OR($A32="",O$4=""),"",SUMIFS('Time Off Log'!$D$2:$D$2001,'Time Off Log'!$B$2:$B$2001,$A32,'Time Off Log'!$C$2:$C$2001,O$4,'Time Off Log'!$A$2:$A$2001,"&gt;="&amp;Settings!$B$4,'Time Off Log'!$A$2:$A$2001,"&lt;="&amp;Settings!$B$11))</f>
        <v/>
      </c>
      <c r="P32" s="25" t="str">
        <f>IF(OR($A32="",P$4=""),"",SUMIFS('Time Off Log'!$D$2:$D$2001,'Time Off Log'!$B$2:$B$2001,$A32,'Time Off Log'!$C$2:$C$2001,P$4,'Time Off Log'!$A$2:$A$2001,"&gt;="&amp;Settings!$B$4,'Time Off Log'!$A$2:$A$2001,"&lt;="&amp;Settings!$B$11))</f>
        <v/>
      </c>
      <c r="Q32" s="25" t="str">
        <f>IF(OR($A32="",Q$4=""),"",SUMIFS('Time Off Log'!$D$2:$D$2001,'Time Off Log'!$B$2:$B$2001,$A32,'Time Off Log'!$C$2:$C$2001,Q$4,'Time Off Log'!$A$2:$A$2001,"&gt;="&amp;Settings!$B$4,'Time Off Log'!$A$2:$A$2001,"&lt;="&amp;Settings!$B$11))</f>
        <v/>
      </c>
      <c r="R32" s="25" t="str">
        <f>IF(OR($A32="",R$4=""),"",SUMIFS('Time Off Log'!$D$2:$D$2001,'Time Off Log'!$B$2:$B$2001,$A32,'Time Off Log'!$C$2:$C$2001,R$4,'Time Off Log'!$A$2:$A$2001,"&gt;="&amp;Settings!$B$4,'Time Off Log'!$A$2:$A$2001,"&lt;="&amp;Settings!$B$11))</f>
        <v/>
      </c>
    </row>
    <row r="33" spans="1:18" x14ac:dyDescent="0.25">
      <c r="A33" s="22" t="str">
        <f>IF(Employees!$A$30="","",Employees!$A$30)</f>
        <v/>
      </c>
      <c r="B33" s="23" t="str">
        <f>IF($A33="","",IF(UPPER(Employees!$I$30)="N","N","Y"))</f>
        <v/>
      </c>
      <c r="C33" s="22" t="str">
        <f>IF($A33="","",IF(Employees!$E$30="",Settings!$B$15,Employees!$E$30))</f>
        <v/>
      </c>
      <c r="D33" s="24" t="str">
        <f>IF($A33="","",MAX(Settings!$B$4,N(Employees!$B$30)))</f>
        <v/>
      </c>
      <c r="E33" s="25" t="str">
        <f>IF($A33="","",N(Employees!$G$30))</f>
        <v/>
      </c>
      <c r="F33" s="25" t="str">
        <f>IF(OR($A33="",Employees!$F$30=""),"",N(Employees!$F$30))</f>
        <v/>
      </c>
      <c r="G33" s="25" t="str">
        <f>IF($A33="","",E33-H33)</f>
        <v/>
      </c>
      <c r="H33" s="25" t="str">
        <f>IF($A33="","",IF(F33="",E33,MIN(E33,F33)))</f>
        <v/>
      </c>
      <c r="I33" s="25" t="str">
        <f>IF($A33="","",IF(D33&gt;Settings!$B$11,0,ROUND(IF(Settings!$B$6="Per pay period",N(Employees!$D$30)*MIN(Settings!$B$7,INT((Settings!$B$11-D33+1)*Settings!$B$7/(Settings!$B$5-Settings!$B$4+1))),IF(Settings!$B$6="Per hour worked",N(Employees!$D$30)*N(Employees!$H$30),N(Employees!$D$30)*(Settings!$B$5-D33+1)/(Settings!$B$5-Settings!$B$4+1))),2)))</f>
        <v/>
      </c>
      <c r="J33" s="25" t="str">
        <f>IF($A33="","",IF(C33=Settings!$B$20,SUMIFS('Time Off Log'!$D$2:$D$2001,'Time Off Log'!$B$2:$B$2001,$A33,'Time Off Log'!$A$2:$A$2001,"&gt;="&amp;Settings!$B$4,'Time Off Log'!$A$2:$A$2001,"&lt;="&amp;Settings!$B$11),SUMIFS('Time Off Log'!$D$2:$D$2001,'Time Off Log'!$B$2:$B$2001,$A33,'Time Off Log'!$C$2:$C$2001,C33,'Time Off Log'!$A$2:$A$2001,"&gt;="&amp;Settings!$B$4,'Time Off Log'!$A$2:$A$2001,"&lt;="&amp;Settings!$B$11)))</f>
        <v/>
      </c>
      <c r="K33" s="26" t="str">
        <f>IF($A33="","",H33+I33-J33)</f>
        <v/>
      </c>
      <c r="L33" s="25" t="str">
        <f>IF(OR($A33="",N(Settings!$B$9)&lt;=0),"",ROUND(IF(Settings!$B$8="Days",K33*Settings!$B$9,K33/Settings!$B$9),2))</f>
        <v/>
      </c>
      <c r="M33" s="25" t="str">
        <f>IF($A33="","",IF(C33=Settings!$B$20,SUMIFS('Time Off Log'!$D$2:$D$2001,'Time Off Log'!$B$2:$B$2001,$A33,'Time Off Log'!$A$2:$A$2001,"&gt;"&amp;Settings!$B$11,'Time Off Log'!$A$2:$A$2001,"&lt;="&amp;Settings!$B$5),SUMIFS('Time Off Log'!$D$2:$D$2001,'Time Off Log'!$B$2:$B$2001,$A33,'Time Off Log'!$C$2:$C$2001,C33,'Time Off Log'!$A$2:$A$2001,"&gt;"&amp;Settings!$B$11,'Time Off Log'!$A$2:$A$2001,"&lt;="&amp;Settings!$B$5)))</f>
        <v/>
      </c>
      <c r="N33" s="25" t="str">
        <f>IF(OR($A33="",N$4=""),"",SUMIFS('Time Off Log'!$D$2:$D$2001,'Time Off Log'!$B$2:$B$2001,$A33,'Time Off Log'!$C$2:$C$2001,N$4,'Time Off Log'!$A$2:$A$2001,"&gt;="&amp;Settings!$B$4,'Time Off Log'!$A$2:$A$2001,"&lt;="&amp;Settings!$B$11))</f>
        <v/>
      </c>
      <c r="O33" s="25" t="str">
        <f>IF(OR($A33="",O$4=""),"",SUMIFS('Time Off Log'!$D$2:$D$2001,'Time Off Log'!$B$2:$B$2001,$A33,'Time Off Log'!$C$2:$C$2001,O$4,'Time Off Log'!$A$2:$A$2001,"&gt;="&amp;Settings!$B$4,'Time Off Log'!$A$2:$A$2001,"&lt;="&amp;Settings!$B$11))</f>
        <v/>
      </c>
      <c r="P33" s="25" t="str">
        <f>IF(OR($A33="",P$4=""),"",SUMIFS('Time Off Log'!$D$2:$D$2001,'Time Off Log'!$B$2:$B$2001,$A33,'Time Off Log'!$C$2:$C$2001,P$4,'Time Off Log'!$A$2:$A$2001,"&gt;="&amp;Settings!$B$4,'Time Off Log'!$A$2:$A$2001,"&lt;="&amp;Settings!$B$11))</f>
        <v/>
      </c>
      <c r="Q33" s="25" t="str">
        <f>IF(OR($A33="",Q$4=""),"",SUMIFS('Time Off Log'!$D$2:$D$2001,'Time Off Log'!$B$2:$B$2001,$A33,'Time Off Log'!$C$2:$C$2001,Q$4,'Time Off Log'!$A$2:$A$2001,"&gt;="&amp;Settings!$B$4,'Time Off Log'!$A$2:$A$2001,"&lt;="&amp;Settings!$B$11))</f>
        <v/>
      </c>
      <c r="R33" s="25" t="str">
        <f>IF(OR($A33="",R$4=""),"",SUMIFS('Time Off Log'!$D$2:$D$2001,'Time Off Log'!$B$2:$B$2001,$A33,'Time Off Log'!$C$2:$C$2001,R$4,'Time Off Log'!$A$2:$A$2001,"&gt;="&amp;Settings!$B$4,'Time Off Log'!$A$2:$A$2001,"&lt;="&amp;Settings!$B$11))</f>
        <v/>
      </c>
    </row>
    <row r="34" spans="1:18" x14ac:dyDescent="0.25">
      <c r="A34" s="22" t="str">
        <f>IF(Employees!$A$31="","",Employees!$A$31)</f>
        <v/>
      </c>
      <c r="B34" s="23" t="str">
        <f>IF($A34="","",IF(UPPER(Employees!$I$31)="N","N","Y"))</f>
        <v/>
      </c>
      <c r="C34" s="22" t="str">
        <f>IF($A34="","",IF(Employees!$E$31="",Settings!$B$15,Employees!$E$31))</f>
        <v/>
      </c>
      <c r="D34" s="24" t="str">
        <f>IF($A34="","",MAX(Settings!$B$4,N(Employees!$B$31)))</f>
        <v/>
      </c>
      <c r="E34" s="25" t="str">
        <f>IF($A34="","",N(Employees!$G$31))</f>
        <v/>
      </c>
      <c r="F34" s="25" t="str">
        <f>IF(OR($A34="",Employees!$F$31=""),"",N(Employees!$F$31))</f>
        <v/>
      </c>
      <c r="G34" s="25" t="str">
        <f>IF($A34="","",E34-H34)</f>
        <v/>
      </c>
      <c r="H34" s="25" t="str">
        <f>IF($A34="","",IF(F34="",E34,MIN(E34,F34)))</f>
        <v/>
      </c>
      <c r="I34" s="25" t="str">
        <f>IF($A34="","",IF(D34&gt;Settings!$B$11,0,ROUND(IF(Settings!$B$6="Per pay period",N(Employees!$D$31)*MIN(Settings!$B$7,INT((Settings!$B$11-D34+1)*Settings!$B$7/(Settings!$B$5-Settings!$B$4+1))),IF(Settings!$B$6="Per hour worked",N(Employees!$D$31)*N(Employees!$H$31),N(Employees!$D$31)*(Settings!$B$5-D34+1)/(Settings!$B$5-Settings!$B$4+1))),2)))</f>
        <v/>
      </c>
      <c r="J34" s="25" t="str">
        <f>IF($A34="","",IF(C34=Settings!$B$20,SUMIFS('Time Off Log'!$D$2:$D$2001,'Time Off Log'!$B$2:$B$2001,$A34,'Time Off Log'!$A$2:$A$2001,"&gt;="&amp;Settings!$B$4,'Time Off Log'!$A$2:$A$2001,"&lt;="&amp;Settings!$B$11),SUMIFS('Time Off Log'!$D$2:$D$2001,'Time Off Log'!$B$2:$B$2001,$A34,'Time Off Log'!$C$2:$C$2001,C34,'Time Off Log'!$A$2:$A$2001,"&gt;="&amp;Settings!$B$4,'Time Off Log'!$A$2:$A$2001,"&lt;="&amp;Settings!$B$11)))</f>
        <v/>
      </c>
      <c r="K34" s="26" t="str">
        <f>IF($A34="","",H34+I34-J34)</f>
        <v/>
      </c>
      <c r="L34" s="25" t="str">
        <f>IF(OR($A34="",N(Settings!$B$9)&lt;=0),"",ROUND(IF(Settings!$B$8="Days",K34*Settings!$B$9,K34/Settings!$B$9),2))</f>
        <v/>
      </c>
      <c r="M34" s="25" t="str">
        <f>IF($A34="","",IF(C34=Settings!$B$20,SUMIFS('Time Off Log'!$D$2:$D$2001,'Time Off Log'!$B$2:$B$2001,$A34,'Time Off Log'!$A$2:$A$2001,"&gt;"&amp;Settings!$B$11,'Time Off Log'!$A$2:$A$2001,"&lt;="&amp;Settings!$B$5),SUMIFS('Time Off Log'!$D$2:$D$2001,'Time Off Log'!$B$2:$B$2001,$A34,'Time Off Log'!$C$2:$C$2001,C34,'Time Off Log'!$A$2:$A$2001,"&gt;"&amp;Settings!$B$11,'Time Off Log'!$A$2:$A$2001,"&lt;="&amp;Settings!$B$5)))</f>
        <v/>
      </c>
      <c r="N34" s="25" t="str">
        <f>IF(OR($A34="",N$4=""),"",SUMIFS('Time Off Log'!$D$2:$D$2001,'Time Off Log'!$B$2:$B$2001,$A34,'Time Off Log'!$C$2:$C$2001,N$4,'Time Off Log'!$A$2:$A$2001,"&gt;="&amp;Settings!$B$4,'Time Off Log'!$A$2:$A$2001,"&lt;="&amp;Settings!$B$11))</f>
        <v/>
      </c>
      <c r="O34" s="25" t="str">
        <f>IF(OR($A34="",O$4=""),"",SUMIFS('Time Off Log'!$D$2:$D$2001,'Time Off Log'!$B$2:$B$2001,$A34,'Time Off Log'!$C$2:$C$2001,O$4,'Time Off Log'!$A$2:$A$2001,"&gt;="&amp;Settings!$B$4,'Time Off Log'!$A$2:$A$2001,"&lt;="&amp;Settings!$B$11))</f>
        <v/>
      </c>
      <c r="P34" s="25" t="str">
        <f>IF(OR($A34="",P$4=""),"",SUMIFS('Time Off Log'!$D$2:$D$2001,'Time Off Log'!$B$2:$B$2001,$A34,'Time Off Log'!$C$2:$C$2001,P$4,'Time Off Log'!$A$2:$A$2001,"&gt;="&amp;Settings!$B$4,'Time Off Log'!$A$2:$A$2001,"&lt;="&amp;Settings!$B$11))</f>
        <v/>
      </c>
      <c r="Q34" s="25" t="str">
        <f>IF(OR($A34="",Q$4=""),"",SUMIFS('Time Off Log'!$D$2:$D$2001,'Time Off Log'!$B$2:$B$2001,$A34,'Time Off Log'!$C$2:$C$2001,Q$4,'Time Off Log'!$A$2:$A$2001,"&gt;="&amp;Settings!$B$4,'Time Off Log'!$A$2:$A$2001,"&lt;="&amp;Settings!$B$11))</f>
        <v/>
      </c>
      <c r="R34" s="25" t="str">
        <f>IF(OR($A34="",R$4=""),"",SUMIFS('Time Off Log'!$D$2:$D$2001,'Time Off Log'!$B$2:$B$2001,$A34,'Time Off Log'!$C$2:$C$2001,R$4,'Time Off Log'!$A$2:$A$2001,"&gt;="&amp;Settings!$B$4,'Time Off Log'!$A$2:$A$2001,"&lt;="&amp;Settings!$B$11))</f>
        <v/>
      </c>
    </row>
    <row r="35" spans="1:18" x14ac:dyDescent="0.25">
      <c r="A35" s="22" t="str">
        <f>IF(Employees!$A$32="","",Employees!$A$32)</f>
        <v/>
      </c>
      <c r="B35" s="23" t="str">
        <f>IF($A35="","",IF(UPPER(Employees!$I$32)="N","N","Y"))</f>
        <v/>
      </c>
      <c r="C35" s="22" t="str">
        <f>IF($A35="","",IF(Employees!$E$32="",Settings!$B$15,Employees!$E$32))</f>
        <v/>
      </c>
      <c r="D35" s="24" t="str">
        <f>IF($A35="","",MAX(Settings!$B$4,N(Employees!$B$32)))</f>
        <v/>
      </c>
      <c r="E35" s="25" t="str">
        <f>IF($A35="","",N(Employees!$G$32))</f>
        <v/>
      </c>
      <c r="F35" s="25" t="str">
        <f>IF(OR($A35="",Employees!$F$32=""),"",N(Employees!$F$32))</f>
        <v/>
      </c>
      <c r="G35" s="25" t="str">
        <f>IF($A35="","",E35-H35)</f>
        <v/>
      </c>
      <c r="H35" s="25" t="str">
        <f>IF($A35="","",IF(F35="",E35,MIN(E35,F35)))</f>
        <v/>
      </c>
      <c r="I35" s="25" t="str">
        <f>IF($A35="","",IF(D35&gt;Settings!$B$11,0,ROUND(IF(Settings!$B$6="Per pay period",N(Employees!$D$32)*MIN(Settings!$B$7,INT((Settings!$B$11-D35+1)*Settings!$B$7/(Settings!$B$5-Settings!$B$4+1))),IF(Settings!$B$6="Per hour worked",N(Employees!$D$32)*N(Employees!$H$32),N(Employees!$D$32)*(Settings!$B$5-D35+1)/(Settings!$B$5-Settings!$B$4+1))),2)))</f>
        <v/>
      </c>
      <c r="J35" s="25" t="str">
        <f>IF($A35="","",IF(C35=Settings!$B$20,SUMIFS('Time Off Log'!$D$2:$D$2001,'Time Off Log'!$B$2:$B$2001,$A35,'Time Off Log'!$A$2:$A$2001,"&gt;="&amp;Settings!$B$4,'Time Off Log'!$A$2:$A$2001,"&lt;="&amp;Settings!$B$11),SUMIFS('Time Off Log'!$D$2:$D$2001,'Time Off Log'!$B$2:$B$2001,$A35,'Time Off Log'!$C$2:$C$2001,C35,'Time Off Log'!$A$2:$A$2001,"&gt;="&amp;Settings!$B$4,'Time Off Log'!$A$2:$A$2001,"&lt;="&amp;Settings!$B$11)))</f>
        <v/>
      </c>
      <c r="K35" s="26" t="str">
        <f>IF($A35="","",H35+I35-J35)</f>
        <v/>
      </c>
      <c r="L35" s="25" t="str">
        <f>IF(OR($A35="",N(Settings!$B$9)&lt;=0),"",ROUND(IF(Settings!$B$8="Days",K35*Settings!$B$9,K35/Settings!$B$9),2))</f>
        <v/>
      </c>
      <c r="M35" s="25" t="str">
        <f>IF($A35="","",IF(C35=Settings!$B$20,SUMIFS('Time Off Log'!$D$2:$D$2001,'Time Off Log'!$B$2:$B$2001,$A35,'Time Off Log'!$A$2:$A$2001,"&gt;"&amp;Settings!$B$11,'Time Off Log'!$A$2:$A$2001,"&lt;="&amp;Settings!$B$5),SUMIFS('Time Off Log'!$D$2:$D$2001,'Time Off Log'!$B$2:$B$2001,$A35,'Time Off Log'!$C$2:$C$2001,C35,'Time Off Log'!$A$2:$A$2001,"&gt;"&amp;Settings!$B$11,'Time Off Log'!$A$2:$A$2001,"&lt;="&amp;Settings!$B$5)))</f>
        <v/>
      </c>
      <c r="N35" s="25" t="str">
        <f>IF(OR($A35="",N$4=""),"",SUMIFS('Time Off Log'!$D$2:$D$2001,'Time Off Log'!$B$2:$B$2001,$A35,'Time Off Log'!$C$2:$C$2001,N$4,'Time Off Log'!$A$2:$A$2001,"&gt;="&amp;Settings!$B$4,'Time Off Log'!$A$2:$A$2001,"&lt;="&amp;Settings!$B$11))</f>
        <v/>
      </c>
      <c r="O35" s="25" t="str">
        <f>IF(OR($A35="",O$4=""),"",SUMIFS('Time Off Log'!$D$2:$D$2001,'Time Off Log'!$B$2:$B$2001,$A35,'Time Off Log'!$C$2:$C$2001,O$4,'Time Off Log'!$A$2:$A$2001,"&gt;="&amp;Settings!$B$4,'Time Off Log'!$A$2:$A$2001,"&lt;="&amp;Settings!$B$11))</f>
        <v/>
      </c>
      <c r="P35" s="25" t="str">
        <f>IF(OR($A35="",P$4=""),"",SUMIFS('Time Off Log'!$D$2:$D$2001,'Time Off Log'!$B$2:$B$2001,$A35,'Time Off Log'!$C$2:$C$2001,P$4,'Time Off Log'!$A$2:$A$2001,"&gt;="&amp;Settings!$B$4,'Time Off Log'!$A$2:$A$2001,"&lt;="&amp;Settings!$B$11))</f>
        <v/>
      </c>
      <c r="Q35" s="25" t="str">
        <f>IF(OR($A35="",Q$4=""),"",SUMIFS('Time Off Log'!$D$2:$D$2001,'Time Off Log'!$B$2:$B$2001,$A35,'Time Off Log'!$C$2:$C$2001,Q$4,'Time Off Log'!$A$2:$A$2001,"&gt;="&amp;Settings!$B$4,'Time Off Log'!$A$2:$A$2001,"&lt;="&amp;Settings!$B$11))</f>
        <v/>
      </c>
      <c r="R35" s="25" t="str">
        <f>IF(OR($A35="",R$4=""),"",SUMIFS('Time Off Log'!$D$2:$D$2001,'Time Off Log'!$B$2:$B$2001,$A35,'Time Off Log'!$C$2:$C$2001,R$4,'Time Off Log'!$A$2:$A$2001,"&gt;="&amp;Settings!$B$4,'Time Off Log'!$A$2:$A$2001,"&lt;="&amp;Settings!$B$11))</f>
        <v/>
      </c>
    </row>
    <row r="36" spans="1:18" x14ac:dyDescent="0.25">
      <c r="A36" s="22" t="str">
        <f>IF(Employees!$A$33="","",Employees!$A$33)</f>
        <v/>
      </c>
      <c r="B36" s="23" t="str">
        <f>IF($A36="","",IF(UPPER(Employees!$I$33)="N","N","Y"))</f>
        <v/>
      </c>
      <c r="C36" s="22" t="str">
        <f>IF($A36="","",IF(Employees!$E$33="",Settings!$B$15,Employees!$E$33))</f>
        <v/>
      </c>
      <c r="D36" s="24" t="str">
        <f>IF($A36="","",MAX(Settings!$B$4,N(Employees!$B$33)))</f>
        <v/>
      </c>
      <c r="E36" s="25" t="str">
        <f>IF($A36="","",N(Employees!$G$33))</f>
        <v/>
      </c>
      <c r="F36" s="25" t="str">
        <f>IF(OR($A36="",Employees!$F$33=""),"",N(Employees!$F$33))</f>
        <v/>
      </c>
      <c r="G36" s="25" t="str">
        <f>IF($A36="","",E36-H36)</f>
        <v/>
      </c>
      <c r="H36" s="25" t="str">
        <f>IF($A36="","",IF(F36="",E36,MIN(E36,F36)))</f>
        <v/>
      </c>
      <c r="I36" s="25" t="str">
        <f>IF($A36="","",IF(D36&gt;Settings!$B$11,0,ROUND(IF(Settings!$B$6="Per pay period",N(Employees!$D$33)*MIN(Settings!$B$7,INT((Settings!$B$11-D36+1)*Settings!$B$7/(Settings!$B$5-Settings!$B$4+1))),IF(Settings!$B$6="Per hour worked",N(Employees!$D$33)*N(Employees!$H$33),N(Employees!$D$33)*(Settings!$B$5-D36+1)/(Settings!$B$5-Settings!$B$4+1))),2)))</f>
        <v/>
      </c>
      <c r="J36" s="25" t="str">
        <f>IF($A36="","",IF(C36=Settings!$B$20,SUMIFS('Time Off Log'!$D$2:$D$2001,'Time Off Log'!$B$2:$B$2001,$A36,'Time Off Log'!$A$2:$A$2001,"&gt;="&amp;Settings!$B$4,'Time Off Log'!$A$2:$A$2001,"&lt;="&amp;Settings!$B$11),SUMIFS('Time Off Log'!$D$2:$D$2001,'Time Off Log'!$B$2:$B$2001,$A36,'Time Off Log'!$C$2:$C$2001,C36,'Time Off Log'!$A$2:$A$2001,"&gt;="&amp;Settings!$B$4,'Time Off Log'!$A$2:$A$2001,"&lt;="&amp;Settings!$B$11)))</f>
        <v/>
      </c>
      <c r="K36" s="26" t="str">
        <f>IF($A36="","",H36+I36-J36)</f>
        <v/>
      </c>
      <c r="L36" s="25" t="str">
        <f>IF(OR($A36="",N(Settings!$B$9)&lt;=0),"",ROUND(IF(Settings!$B$8="Days",K36*Settings!$B$9,K36/Settings!$B$9),2))</f>
        <v/>
      </c>
      <c r="M36" s="25" t="str">
        <f>IF($A36="","",IF(C36=Settings!$B$20,SUMIFS('Time Off Log'!$D$2:$D$2001,'Time Off Log'!$B$2:$B$2001,$A36,'Time Off Log'!$A$2:$A$2001,"&gt;"&amp;Settings!$B$11,'Time Off Log'!$A$2:$A$2001,"&lt;="&amp;Settings!$B$5),SUMIFS('Time Off Log'!$D$2:$D$2001,'Time Off Log'!$B$2:$B$2001,$A36,'Time Off Log'!$C$2:$C$2001,C36,'Time Off Log'!$A$2:$A$2001,"&gt;"&amp;Settings!$B$11,'Time Off Log'!$A$2:$A$2001,"&lt;="&amp;Settings!$B$5)))</f>
        <v/>
      </c>
      <c r="N36" s="25" t="str">
        <f>IF(OR($A36="",N$4=""),"",SUMIFS('Time Off Log'!$D$2:$D$2001,'Time Off Log'!$B$2:$B$2001,$A36,'Time Off Log'!$C$2:$C$2001,N$4,'Time Off Log'!$A$2:$A$2001,"&gt;="&amp;Settings!$B$4,'Time Off Log'!$A$2:$A$2001,"&lt;="&amp;Settings!$B$11))</f>
        <v/>
      </c>
      <c r="O36" s="25" t="str">
        <f>IF(OR($A36="",O$4=""),"",SUMIFS('Time Off Log'!$D$2:$D$2001,'Time Off Log'!$B$2:$B$2001,$A36,'Time Off Log'!$C$2:$C$2001,O$4,'Time Off Log'!$A$2:$A$2001,"&gt;="&amp;Settings!$B$4,'Time Off Log'!$A$2:$A$2001,"&lt;="&amp;Settings!$B$11))</f>
        <v/>
      </c>
      <c r="P36" s="25" t="str">
        <f>IF(OR($A36="",P$4=""),"",SUMIFS('Time Off Log'!$D$2:$D$2001,'Time Off Log'!$B$2:$B$2001,$A36,'Time Off Log'!$C$2:$C$2001,P$4,'Time Off Log'!$A$2:$A$2001,"&gt;="&amp;Settings!$B$4,'Time Off Log'!$A$2:$A$2001,"&lt;="&amp;Settings!$B$11))</f>
        <v/>
      </c>
      <c r="Q36" s="25" t="str">
        <f>IF(OR($A36="",Q$4=""),"",SUMIFS('Time Off Log'!$D$2:$D$2001,'Time Off Log'!$B$2:$B$2001,$A36,'Time Off Log'!$C$2:$C$2001,Q$4,'Time Off Log'!$A$2:$A$2001,"&gt;="&amp;Settings!$B$4,'Time Off Log'!$A$2:$A$2001,"&lt;="&amp;Settings!$B$11))</f>
        <v/>
      </c>
      <c r="R36" s="25" t="str">
        <f>IF(OR($A36="",R$4=""),"",SUMIFS('Time Off Log'!$D$2:$D$2001,'Time Off Log'!$B$2:$B$2001,$A36,'Time Off Log'!$C$2:$C$2001,R$4,'Time Off Log'!$A$2:$A$2001,"&gt;="&amp;Settings!$B$4,'Time Off Log'!$A$2:$A$2001,"&lt;="&amp;Settings!$B$11))</f>
        <v/>
      </c>
    </row>
    <row r="37" spans="1:18" x14ac:dyDescent="0.25">
      <c r="A37" s="22" t="str">
        <f>IF(Employees!$A$34="","",Employees!$A$34)</f>
        <v/>
      </c>
      <c r="B37" s="23" t="str">
        <f>IF($A37="","",IF(UPPER(Employees!$I$34)="N","N","Y"))</f>
        <v/>
      </c>
      <c r="C37" s="22" t="str">
        <f>IF($A37="","",IF(Employees!$E$34="",Settings!$B$15,Employees!$E$34))</f>
        <v/>
      </c>
      <c r="D37" s="24" t="str">
        <f>IF($A37="","",MAX(Settings!$B$4,N(Employees!$B$34)))</f>
        <v/>
      </c>
      <c r="E37" s="25" t="str">
        <f>IF($A37="","",N(Employees!$G$34))</f>
        <v/>
      </c>
      <c r="F37" s="25" t="str">
        <f>IF(OR($A37="",Employees!$F$34=""),"",N(Employees!$F$34))</f>
        <v/>
      </c>
      <c r="G37" s="25" t="str">
        <f>IF($A37="","",E37-H37)</f>
        <v/>
      </c>
      <c r="H37" s="25" t="str">
        <f>IF($A37="","",IF(F37="",E37,MIN(E37,F37)))</f>
        <v/>
      </c>
      <c r="I37" s="25" t="str">
        <f>IF($A37="","",IF(D37&gt;Settings!$B$11,0,ROUND(IF(Settings!$B$6="Per pay period",N(Employees!$D$34)*MIN(Settings!$B$7,INT((Settings!$B$11-D37+1)*Settings!$B$7/(Settings!$B$5-Settings!$B$4+1))),IF(Settings!$B$6="Per hour worked",N(Employees!$D$34)*N(Employees!$H$34),N(Employees!$D$34)*(Settings!$B$5-D37+1)/(Settings!$B$5-Settings!$B$4+1))),2)))</f>
        <v/>
      </c>
      <c r="J37" s="25" t="str">
        <f>IF($A37="","",IF(C37=Settings!$B$20,SUMIFS('Time Off Log'!$D$2:$D$2001,'Time Off Log'!$B$2:$B$2001,$A37,'Time Off Log'!$A$2:$A$2001,"&gt;="&amp;Settings!$B$4,'Time Off Log'!$A$2:$A$2001,"&lt;="&amp;Settings!$B$11),SUMIFS('Time Off Log'!$D$2:$D$2001,'Time Off Log'!$B$2:$B$2001,$A37,'Time Off Log'!$C$2:$C$2001,C37,'Time Off Log'!$A$2:$A$2001,"&gt;="&amp;Settings!$B$4,'Time Off Log'!$A$2:$A$2001,"&lt;="&amp;Settings!$B$11)))</f>
        <v/>
      </c>
      <c r="K37" s="26" t="str">
        <f>IF($A37="","",H37+I37-J37)</f>
        <v/>
      </c>
      <c r="L37" s="25" t="str">
        <f>IF(OR($A37="",N(Settings!$B$9)&lt;=0),"",ROUND(IF(Settings!$B$8="Days",K37*Settings!$B$9,K37/Settings!$B$9),2))</f>
        <v/>
      </c>
      <c r="M37" s="25" t="str">
        <f>IF($A37="","",IF(C37=Settings!$B$20,SUMIFS('Time Off Log'!$D$2:$D$2001,'Time Off Log'!$B$2:$B$2001,$A37,'Time Off Log'!$A$2:$A$2001,"&gt;"&amp;Settings!$B$11,'Time Off Log'!$A$2:$A$2001,"&lt;="&amp;Settings!$B$5),SUMIFS('Time Off Log'!$D$2:$D$2001,'Time Off Log'!$B$2:$B$2001,$A37,'Time Off Log'!$C$2:$C$2001,C37,'Time Off Log'!$A$2:$A$2001,"&gt;"&amp;Settings!$B$11,'Time Off Log'!$A$2:$A$2001,"&lt;="&amp;Settings!$B$5)))</f>
        <v/>
      </c>
      <c r="N37" s="25" t="str">
        <f>IF(OR($A37="",N$4=""),"",SUMIFS('Time Off Log'!$D$2:$D$2001,'Time Off Log'!$B$2:$B$2001,$A37,'Time Off Log'!$C$2:$C$2001,N$4,'Time Off Log'!$A$2:$A$2001,"&gt;="&amp;Settings!$B$4,'Time Off Log'!$A$2:$A$2001,"&lt;="&amp;Settings!$B$11))</f>
        <v/>
      </c>
      <c r="O37" s="25" t="str">
        <f>IF(OR($A37="",O$4=""),"",SUMIFS('Time Off Log'!$D$2:$D$2001,'Time Off Log'!$B$2:$B$2001,$A37,'Time Off Log'!$C$2:$C$2001,O$4,'Time Off Log'!$A$2:$A$2001,"&gt;="&amp;Settings!$B$4,'Time Off Log'!$A$2:$A$2001,"&lt;="&amp;Settings!$B$11))</f>
        <v/>
      </c>
      <c r="P37" s="25" t="str">
        <f>IF(OR($A37="",P$4=""),"",SUMIFS('Time Off Log'!$D$2:$D$2001,'Time Off Log'!$B$2:$B$2001,$A37,'Time Off Log'!$C$2:$C$2001,P$4,'Time Off Log'!$A$2:$A$2001,"&gt;="&amp;Settings!$B$4,'Time Off Log'!$A$2:$A$2001,"&lt;="&amp;Settings!$B$11))</f>
        <v/>
      </c>
      <c r="Q37" s="25" t="str">
        <f>IF(OR($A37="",Q$4=""),"",SUMIFS('Time Off Log'!$D$2:$D$2001,'Time Off Log'!$B$2:$B$2001,$A37,'Time Off Log'!$C$2:$C$2001,Q$4,'Time Off Log'!$A$2:$A$2001,"&gt;="&amp;Settings!$B$4,'Time Off Log'!$A$2:$A$2001,"&lt;="&amp;Settings!$B$11))</f>
        <v/>
      </c>
      <c r="R37" s="25" t="str">
        <f>IF(OR($A37="",R$4=""),"",SUMIFS('Time Off Log'!$D$2:$D$2001,'Time Off Log'!$B$2:$B$2001,$A37,'Time Off Log'!$C$2:$C$2001,R$4,'Time Off Log'!$A$2:$A$2001,"&gt;="&amp;Settings!$B$4,'Time Off Log'!$A$2:$A$2001,"&lt;="&amp;Settings!$B$11))</f>
        <v/>
      </c>
    </row>
    <row r="38" spans="1:18" x14ac:dyDescent="0.25">
      <c r="A38" s="22" t="str">
        <f>IF(Employees!$A$35="","",Employees!$A$35)</f>
        <v/>
      </c>
      <c r="B38" s="23" t="str">
        <f>IF($A38="","",IF(UPPER(Employees!$I$35)="N","N","Y"))</f>
        <v/>
      </c>
      <c r="C38" s="22" t="str">
        <f>IF($A38="","",IF(Employees!$E$35="",Settings!$B$15,Employees!$E$35))</f>
        <v/>
      </c>
      <c r="D38" s="24" t="str">
        <f>IF($A38="","",MAX(Settings!$B$4,N(Employees!$B$35)))</f>
        <v/>
      </c>
      <c r="E38" s="25" t="str">
        <f>IF($A38="","",N(Employees!$G$35))</f>
        <v/>
      </c>
      <c r="F38" s="25" t="str">
        <f>IF(OR($A38="",Employees!$F$35=""),"",N(Employees!$F$35))</f>
        <v/>
      </c>
      <c r="G38" s="25" t="str">
        <f>IF($A38="","",E38-H38)</f>
        <v/>
      </c>
      <c r="H38" s="25" t="str">
        <f>IF($A38="","",IF(F38="",E38,MIN(E38,F38)))</f>
        <v/>
      </c>
      <c r="I38" s="25" t="str">
        <f>IF($A38="","",IF(D38&gt;Settings!$B$11,0,ROUND(IF(Settings!$B$6="Per pay period",N(Employees!$D$35)*MIN(Settings!$B$7,INT((Settings!$B$11-D38+1)*Settings!$B$7/(Settings!$B$5-Settings!$B$4+1))),IF(Settings!$B$6="Per hour worked",N(Employees!$D$35)*N(Employees!$H$35),N(Employees!$D$35)*(Settings!$B$5-D38+1)/(Settings!$B$5-Settings!$B$4+1))),2)))</f>
        <v/>
      </c>
      <c r="J38" s="25" t="str">
        <f>IF($A38="","",IF(C38=Settings!$B$20,SUMIFS('Time Off Log'!$D$2:$D$2001,'Time Off Log'!$B$2:$B$2001,$A38,'Time Off Log'!$A$2:$A$2001,"&gt;="&amp;Settings!$B$4,'Time Off Log'!$A$2:$A$2001,"&lt;="&amp;Settings!$B$11),SUMIFS('Time Off Log'!$D$2:$D$2001,'Time Off Log'!$B$2:$B$2001,$A38,'Time Off Log'!$C$2:$C$2001,C38,'Time Off Log'!$A$2:$A$2001,"&gt;="&amp;Settings!$B$4,'Time Off Log'!$A$2:$A$2001,"&lt;="&amp;Settings!$B$11)))</f>
        <v/>
      </c>
      <c r="K38" s="26" t="str">
        <f>IF($A38="","",H38+I38-J38)</f>
        <v/>
      </c>
      <c r="L38" s="25" t="str">
        <f>IF(OR($A38="",N(Settings!$B$9)&lt;=0),"",ROUND(IF(Settings!$B$8="Days",K38*Settings!$B$9,K38/Settings!$B$9),2))</f>
        <v/>
      </c>
      <c r="M38" s="25" t="str">
        <f>IF($A38="","",IF(C38=Settings!$B$20,SUMIFS('Time Off Log'!$D$2:$D$2001,'Time Off Log'!$B$2:$B$2001,$A38,'Time Off Log'!$A$2:$A$2001,"&gt;"&amp;Settings!$B$11,'Time Off Log'!$A$2:$A$2001,"&lt;="&amp;Settings!$B$5),SUMIFS('Time Off Log'!$D$2:$D$2001,'Time Off Log'!$B$2:$B$2001,$A38,'Time Off Log'!$C$2:$C$2001,C38,'Time Off Log'!$A$2:$A$2001,"&gt;"&amp;Settings!$B$11,'Time Off Log'!$A$2:$A$2001,"&lt;="&amp;Settings!$B$5)))</f>
        <v/>
      </c>
      <c r="N38" s="25" t="str">
        <f>IF(OR($A38="",N$4=""),"",SUMIFS('Time Off Log'!$D$2:$D$2001,'Time Off Log'!$B$2:$B$2001,$A38,'Time Off Log'!$C$2:$C$2001,N$4,'Time Off Log'!$A$2:$A$2001,"&gt;="&amp;Settings!$B$4,'Time Off Log'!$A$2:$A$2001,"&lt;="&amp;Settings!$B$11))</f>
        <v/>
      </c>
      <c r="O38" s="25" t="str">
        <f>IF(OR($A38="",O$4=""),"",SUMIFS('Time Off Log'!$D$2:$D$2001,'Time Off Log'!$B$2:$B$2001,$A38,'Time Off Log'!$C$2:$C$2001,O$4,'Time Off Log'!$A$2:$A$2001,"&gt;="&amp;Settings!$B$4,'Time Off Log'!$A$2:$A$2001,"&lt;="&amp;Settings!$B$11))</f>
        <v/>
      </c>
      <c r="P38" s="25" t="str">
        <f>IF(OR($A38="",P$4=""),"",SUMIFS('Time Off Log'!$D$2:$D$2001,'Time Off Log'!$B$2:$B$2001,$A38,'Time Off Log'!$C$2:$C$2001,P$4,'Time Off Log'!$A$2:$A$2001,"&gt;="&amp;Settings!$B$4,'Time Off Log'!$A$2:$A$2001,"&lt;="&amp;Settings!$B$11))</f>
        <v/>
      </c>
      <c r="Q38" s="25" t="str">
        <f>IF(OR($A38="",Q$4=""),"",SUMIFS('Time Off Log'!$D$2:$D$2001,'Time Off Log'!$B$2:$B$2001,$A38,'Time Off Log'!$C$2:$C$2001,Q$4,'Time Off Log'!$A$2:$A$2001,"&gt;="&amp;Settings!$B$4,'Time Off Log'!$A$2:$A$2001,"&lt;="&amp;Settings!$B$11))</f>
        <v/>
      </c>
      <c r="R38" s="25" t="str">
        <f>IF(OR($A38="",R$4=""),"",SUMIFS('Time Off Log'!$D$2:$D$2001,'Time Off Log'!$B$2:$B$2001,$A38,'Time Off Log'!$C$2:$C$2001,R$4,'Time Off Log'!$A$2:$A$2001,"&gt;="&amp;Settings!$B$4,'Time Off Log'!$A$2:$A$2001,"&lt;="&amp;Settings!$B$11))</f>
        <v/>
      </c>
    </row>
    <row r="39" spans="1:18" x14ac:dyDescent="0.25">
      <c r="A39" s="22" t="str">
        <f>IF(Employees!$A$36="","",Employees!$A$36)</f>
        <v/>
      </c>
      <c r="B39" s="23" t="str">
        <f>IF($A39="","",IF(UPPER(Employees!$I$36)="N","N","Y"))</f>
        <v/>
      </c>
      <c r="C39" s="22" t="str">
        <f>IF($A39="","",IF(Employees!$E$36="",Settings!$B$15,Employees!$E$36))</f>
        <v/>
      </c>
      <c r="D39" s="24" t="str">
        <f>IF($A39="","",MAX(Settings!$B$4,N(Employees!$B$36)))</f>
        <v/>
      </c>
      <c r="E39" s="25" t="str">
        <f>IF($A39="","",N(Employees!$G$36))</f>
        <v/>
      </c>
      <c r="F39" s="25" t="str">
        <f>IF(OR($A39="",Employees!$F$36=""),"",N(Employees!$F$36))</f>
        <v/>
      </c>
      <c r="G39" s="25" t="str">
        <f>IF($A39="","",E39-H39)</f>
        <v/>
      </c>
      <c r="H39" s="25" t="str">
        <f>IF($A39="","",IF(F39="",E39,MIN(E39,F39)))</f>
        <v/>
      </c>
      <c r="I39" s="25" t="str">
        <f>IF($A39="","",IF(D39&gt;Settings!$B$11,0,ROUND(IF(Settings!$B$6="Per pay period",N(Employees!$D$36)*MIN(Settings!$B$7,INT((Settings!$B$11-D39+1)*Settings!$B$7/(Settings!$B$5-Settings!$B$4+1))),IF(Settings!$B$6="Per hour worked",N(Employees!$D$36)*N(Employees!$H$36),N(Employees!$D$36)*(Settings!$B$5-D39+1)/(Settings!$B$5-Settings!$B$4+1))),2)))</f>
        <v/>
      </c>
      <c r="J39" s="25" t="str">
        <f>IF($A39="","",IF(C39=Settings!$B$20,SUMIFS('Time Off Log'!$D$2:$D$2001,'Time Off Log'!$B$2:$B$2001,$A39,'Time Off Log'!$A$2:$A$2001,"&gt;="&amp;Settings!$B$4,'Time Off Log'!$A$2:$A$2001,"&lt;="&amp;Settings!$B$11),SUMIFS('Time Off Log'!$D$2:$D$2001,'Time Off Log'!$B$2:$B$2001,$A39,'Time Off Log'!$C$2:$C$2001,C39,'Time Off Log'!$A$2:$A$2001,"&gt;="&amp;Settings!$B$4,'Time Off Log'!$A$2:$A$2001,"&lt;="&amp;Settings!$B$11)))</f>
        <v/>
      </c>
      <c r="K39" s="26" t="str">
        <f>IF($A39="","",H39+I39-J39)</f>
        <v/>
      </c>
      <c r="L39" s="25" t="str">
        <f>IF(OR($A39="",N(Settings!$B$9)&lt;=0),"",ROUND(IF(Settings!$B$8="Days",K39*Settings!$B$9,K39/Settings!$B$9),2))</f>
        <v/>
      </c>
      <c r="M39" s="25" t="str">
        <f>IF($A39="","",IF(C39=Settings!$B$20,SUMIFS('Time Off Log'!$D$2:$D$2001,'Time Off Log'!$B$2:$B$2001,$A39,'Time Off Log'!$A$2:$A$2001,"&gt;"&amp;Settings!$B$11,'Time Off Log'!$A$2:$A$2001,"&lt;="&amp;Settings!$B$5),SUMIFS('Time Off Log'!$D$2:$D$2001,'Time Off Log'!$B$2:$B$2001,$A39,'Time Off Log'!$C$2:$C$2001,C39,'Time Off Log'!$A$2:$A$2001,"&gt;"&amp;Settings!$B$11,'Time Off Log'!$A$2:$A$2001,"&lt;="&amp;Settings!$B$5)))</f>
        <v/>
      </c>
      <c r="N39" s="25" t="str">
        <f>IF(OR($A39="",N$4=""),"",SUMIFS('Time Off Log'!$D$2:$D$2001,'Time Off Log'!$B$2:$B$2001,$A39,'Time Off Log'!$C$2:$C$2001,N$4,'Time Off Log'!$A$2:$A$2001,"&gt;="&amp;Settings!$B$4,'Time Off Log'!$A$2:$A$2001,"&lt;="&amp;Settings!$B$11))</f>
        <v/>
      </c>
      <c r="O39" s="25" t="str">
        <f>IF(OR($A39="",O$4=""),"",SUMIFS('Time Off Log'!$D$2:$D$2001,'Time Off Log'!$B$2:$B$2001,$A39,'Time Off Log'!$C$2:$C$2001,O$4,'Time Off Log'!$A$2:$A$2001,"&gt;="&amp;Settings!$B$4,'Time Off Log'!$A$2:$A$2001,"&lt;="&amp;Settings!$B$11))</f>
        <v/>
      </c>
      <c r="P39" s="25" t="str">
        <f>IF(OR($A39="",P$4=""),"",SUMIFS('Time Off Log'!$D$2:$D$2001,'Time Off Log'!$B$2:$B$2001,$A39,'Time Off Log'!$C$2:$C$2001,P$4,'Time Off Log'!$A$2:$A$2001,"&gt;="&amp;Settings!$B$4,'Time Off Log'!$A$2:$A$2001,"&lt;="&amp;Settings!$B$11))</f>
        <v/>
      </c>
      <c r="Q39" s="25" t="str">
        <f>IF(OR($A39="",Q$4=""),"",SUMIFS('Time Off Log'!$D$2:$D$2001,'Time Off Log'!$B$2:$B$2001,$A39,'Time Off Log'!$C$2:$C$2001,Q$4,'Time Off Log'!$A$2:$A$2001,"&gt;="&amp;Settings!$B$4,'Time Off Log'!$A$2:$A$2001,"&lt;="&amp;Settings!$B$11))</f>
        <v/>
      </c>
      <c r="R39" s="25" t="str">
        <f>IF(OR($A39="",R$4=""),"",SUMIFS('Time Off Log'!$D$2:$D$2001,'Time Off Log'!$B$2:$B$2001,$A39,'Time Off Log'!$C$2:$C$2001,R$4,'Time Off Log'!$A$2:$A$2001,"&gt;="&amp;Settings!$B$4,'Time Off Log'!$A$2:$A$2001,"&lt;="&amp;Settings!$B$11))</f>
        <v/>
      </c>
    </row>
    <row r="40" spans="1:18" x14ac:dyDescent="0.25">
      <c r="A40" s="22" t="str">
        <f>IF(Employees!$A$37="","",Employees!$A$37)</f>
        <v/>
      </c>
      <c r="B40" s="23" t="str">
        <f>IF($A40="","",IF(UPPER(Employees!$I$37)="N","N","Y"))</f>
        <v/>
      </c>
      <c r="C40" s="22" t="str">
        <f>IF($A40="","",IF(Employees!$E$37="",Settings!$B$15,Employees!$E$37))</f>
        <v/>
      </c>
      <c r="D40" s="24" t="str">
        <f>IF($A40="","",MAX(Settings!$B$4,N(Employees!$B$37)))</f>
        <v/>
      </c>
      <c r="E40" s="25" t="str">
        <f>IF($A40="","",N(Employees!$G$37))</f>
        <v/>
      </c>
      <c r="F40" s="25" t="str">
        <f>IF(OR($A40="",Employees!$F$37=""),"",N(Employees!$F$37))</f>
        <v/>
      </c>
      <c r="G40" s="25" t="str">
        <f>IF($A40="","",E40-H40)</f>
        <v/>
      </c>
      <c r="H40" s="25" t="str">
        <f>IF($A40="","",IF(F40="",E40,MIN(E40,F40)))</f>
        <v/>
      </c>
      <c r="I40" s="25" t="str">
        <f>IF($A40="","",IF(D40&gt;Settings!$B$11,0,ROUND(IF(Settings!$B$6="Per pay period",N(Employees!$D$37)*MIN(Settings!$B$7,INT((Settings!$B$11-D40+1)*Settings!$B$7/(Settings!$B$5-Settings!$B$4+1))),IF(Settings!$B$6="Per hour worked",N(Employees!$D$37)*N(Employees!$H$37),N(Employees!$D$37)*(Settings!$B$5-D40+1)/(Settings!$B$5-Settings!$B$4+1))),2)))</f>
        <v/>
      </c>
      <c r="J40" s="25" t="str">
        <f>IF($A40="","",IF(C40=Settings!$B$20,SUMIFS('Time Off Log'!$D$2:$D$2001,'Time Off Log'!$B$2:$B$2001,$A40,'Time Off Log'!$A$2:$A$2001,"&gt;="&amp;Settings!$B$4,'Time Off Log'!$A$2:$A$2001,"&lt;="&amp;Settings!$B$11),SUMIFS('Time Off Log'!$D$2:$D$2001,'Time Off Log'!$B$2:$B$2001,$A40,'Time Off Log'!$C$2:$C$2001,C40,'Time Off Log'!$A$2:$A$2001,"&gt;="&amp;Settings!$B$4,'Time Off Log'!$A$2:$A$2001,"&lt;="&amp;Settings!$B$11)))</f>
        <v/>
      </c>
      <c r="K40" s="26" t="str">
        <f>IF($A40="","",H40+I40-J40)</f>
        <v/>
      </c>
      <c r="L40" s="25" t="str">
        <f>IF(OR($A40="",N(Settings!$B$9)&lt;=0),"",ROUND(IF(Settings!$B$8="Days",K40*Settings!$B$9,K40/Settings!$B$9),2))</f>
        <v/>
      </c>
      <c r="M40" s="25" t="str">
        <f>IF($A40="","",IF(C40=Settings!$B$20,SUMIFS('Time Off Log'!$D$2:$D$2001,'Time Off Log'!$B$2:$B$2001,$A40,'Time Off Log'!$A$2:$A$2001,"&gt;"&amp;Settings!$B$11,'Time Off Log'!$A$2:$A$2001,"&lt;="&amp;Settings!$B$5),SUMIFS('Time Off Log'!$D$2:$D$2001,'Time Off Log'!$B$2:$B$2001,$A40,'Time Off Log'!$C$2:$C$2001,C40,'Time Off Log'!$A$2:$A$2001,"&gt;"&amp;Settings!$B$11,'Time Off Log'!$A$2:$A$2001,"&lt;="&amp;Settings!$B$5)))</f>
        <v/>
      </c>
      <c r="N40" s="25" t="str">
        <f>IF(OR($A40="",N$4=""),"",SUMIFS('Time Off Log'!$D$2:$D$2001,'Time Off Log'!$B$2:$B$2001,$A40,'Time Off Log'!$C$2:$C$2001,N$4,'Time Off Log'!$A$2:$A$2001,"&gt;="&amp;Settings!$B$4,'Time Off Log'!$A$2:$A$2001,"&lt;="&amp;Settings!$B$11))</f>
        <v/>
      </c>
      <c r="O40" s="25" t="str">
        <f>IF(OR($A40="",O$4=""),"",SUMIFS('Time Off Log'!$D$2:$D$2001,'Time Off Log'!$B$2:$B$2001,$A40,'Time Off Log'!$C$2:$C$2001,O$4,'Time Off Log'!$A$2:$A$2001,"&gt;="&amp;Settings!$B$4,'Time Off Log'!$A$2:$A$2001,"&lt;="&amp;Settings!$B$11))</f>
        <v/>
      </c>
      <c r="P40" s="25" t="str">
        <f>IF(OR($A40="",P$4=""),"",SUMIFS('Time Off Log'!$D$2:$D$2001,'Time Off Log'!$B$2:$B$2001,$A40,'Time Off Log'!$C$2:$C$2001,P$4,'Time Off Log'!$A$2:$A$2001,"&gt;="&amp;Settings!$B$4,'Time Off Log'!$A$2:$A$2001,"&lt;="&amp;Settings!$B$11))</f>
        <v/>
      </c>
      <c r="Q40" s="25" t="str">
        <f>IF(OR($A40="",Q$4=""),"",SUMIFS('Time Off Log'!$D$2:$D$2001,'Time Off Log'!$B$2:$B$2001,$A40,'Time Off Log'!$C$2:$C$2001,Q$4,'Time Off Log'!$A$2:$A$2001,"&gt;="&amp;Settings!$B$4,'Time Off Log'!$A$2:$A$2001,"&lt;="&amp;Settings!$B$11))</f>
        <v/>
      </c>
      <c r="R40" s="25" t="str">
        <f>IF(OR($A40="",R$4=""),"",SUMIFS('Time Off Log'!$D$2:$D$2001,'Time Off Log'!$B$2:$B$2001,$A40,'Time Off Log'!$C$2:$C$2001,R$4,'Time Off Log'!$A$2:$A$2001,"&gt;="&amp;Settings!$B$4,'Time Off Log'!$A$2:$A$2001,"&lt;="&amp;Settings!$B$11))</f>
        <v/>
      </c>
    </row>
    <row r="41" spans="1:18" x14ac:dyDescent="0.25">
      <c r="A41" s="22" t="str">
        <f>IF(Employees!$A$38="","",Employees!$A$38)</f>
        <v/>
      </c>
      <c r="B41" s="23" t="str">
        <f>IF($A41="","",IF(UPPER(Employees!$I$38)="N","N","Y"))</f>
        <v/>
      </c>
      <c r="C41" s="22" t="str">
        <f>IF($A41="","",IF(Employees!$E$38="",Settings!$B$15,Employees!$E$38))</f>
        <v/>
      </c>
      <c r="D41" s="24" t="str">
        <f>IF($A41="","",MAX(Settings!$B$4,N(Employees!$B$38)))</f>
        <v/>
      </c>
      <c r="E41" s="25" t="str">
        <f>IF($A41="","",N(Employees!$G$38))</f>
        <v/>
      </c>
      <c r="F41" s="25" t="str">
        <f>IF(OR($A41="",Employees!$F$38=""),"",N(Employees!$F$38))</f>
        <v/>
      </c>
      <c r="G41" s="25" t="str">
        <f>IF($A41="","",E41-H41)</f>
        <v/>
      </c>
      <c r="H41" s="25" t="str">
        <f>IF($A41="","",IF(F41="",E41,MIN(E41,F41)))</f>
        <v/>
      </c>
      <c r="I41" s="25" t="str">
        <f>IF($A41="","",IF(D41&gt;Settings!$B$11,0,ROUND(IF(Settings!$B$6="Per pay period",N(Employees!$D$38)*MIN(Settings!$B$7,INT((Settings!$B$11-D41+1)*Settings!$B$7/(Settings!$B$5-Settings!$B$4+1))),IF(Settings!$B$6="Per hour worked",N(Employees!$D$38)*N(Employees!$H$38),N(Employees!$D$38)*(Settings!$B$5-D41+1)/(Settings!$B$5-Settings!$B$4+1))),2)))</f>
        <v/>
      </c>
      <c r="J41" s="25" t="str">
        <f>IF($A41="","",IF(C41=Settings!$B$20,SUMIFS('Time Off Log'!$D$2:$D$2001,'Time Off Log'!$B$2:$B$2001,$A41,'Time Off Log'!$A$2:$A$2001,"&gt;="&amp;Settings!$B$4,'Time Off Log'!$A$2:$A$2001,"&lt;="&amp;Settings!$B$11),SUMIFS('Time Off Log'!$D$2:$D$2001,'Time Off Log'!$B$2:$B$2001,$A41,'Time Off Log'!$C$2:$C$2001,C41,'Time Off Log'!$A$2:$A$2001,"&gt;="&amp;Settings!$B$4,'Time Off Log'!$A$2:$A$2001,"&lt;="&amp;Settings!$B$11)))</f>
        <v/>
      </c>
      <c r="K41" s="26" t="str">
        <f>IF($A41="","",H41+I41-J41)</f>
        <v/>
      </c>
      <c r="L41" s="25" t="str">
        <f>IF(OR($A41="",N(Settings!$B$9)&lt;=0),"",ROUND(IF(Settings!$B$8="Days",K41*Settings!$B$9,K41/Settings!$B$9),2))</f>
        <v/>
      </c>
      <c r="M41" s="25" t="str">
        <f>IF($A41="","",IF(C41=Settings!$B$20,SUMIFS('Time Off Log'!$D$2:$D$2001,'Time Off Log'!$B$2:$B$2001,$A41,'Time Off Log'!$A$2:$A$2001,"&gt;"&amp;Settings!$B$11,'Time Off Log'!$A$2:$A$2001,"&lt;="&amp;Settings!$B$5),SUMIFS('Time Off Log'!$D$2:$D$2001,'Time Off Log'!$B$2:$B$2001,$A41,'Time Off Log'!$C$2:$C$2001,C41,'Time Off Log'!$A$2:$A$2001,"&gt;"&amp;Settings!$B$11,'Time Off Log'!$A$2:$A$2001,"&lt;="&amp;Settings!$B$5)))</f>
        <v/>
      </c>
      <c r="N41" s="25" t="str">
        <f>IF(OR($A41="",N$4=""),"",SUMIFS('Time Off Log'!$D$2:$D$2001,'Time Off Log'!$B$2:$B$2001,$A41,'Time Off Log'!$C$2:$C$2001,N$4,'Time Off Log'!$A$2:$A$2001,"&gt;="&amp;Settings!$B$4,'Time Off Log'!$A$2:$A$2001,"&lt;="&amp;Settings!$B$11))</f>
        <v/>
      </c>
      <c r="O41" s="25" t="str">
        <f>IF(OR($A41="",O$4=""),"",SUMIFS('Time Off Log'!$D$2:$D$2001,'Time Off Log'!$B$2:$B$2001,$A41,'Time Off Log'!$C$2:$C$2001,O$4,'Time Off Log'!$A$2:$A$2001,"&gt;="&amp;Settings!$B$4,'Time Off Log'!$A$2:$A$2001,"&lt;="&amp;Settings!$B$11))</f>
        <v/>
      </c>
      <c r="P41" s="25" t="str">
        <f>IF(OR($A41="",P$4=""),"",SUMIFS('Time Off Log'!$D$2:$D$2001,'Time Off Log'!$B$2:$B$2001,$A41,'Time Off Log'!$C$2:$C$2001,P$4,'Time Off Log'!$A$2:$A$2001,"&gt;="&amp;Settings!$B$4,'Time Off Log'!$A$2:$A$2001,"&lt;="&amp;Settings!$B$11))</f>
        <v/>
      </c>
      <c r="Q41" s="25" t="str">
        <f>IF(OR($A41="",Q$4=""),"",SUMIFS('Time Off Log'!$D$2:$D$2001,'Time Off Log'!$B$2:$B$2001,$A41,'Time Off Log'!$C$2:$C$2001,Q$4,'Time Off Log'!$A$2:$A$2001,"&gt;="&amp;Settings!$B$4,'Time Off Log'!$A$2:$A$2001,"&lt;="&amp;Settings!$B$11))</f>
        <v/>
      </c>
      <c r="R41" s="25" t="str">
        <f>IF(OR($A41="",R$4=""),"",SUMIFS('Time Off Log'!$D$2:$D$2001,'Time Off Log'!$B$2:$B$2001,$A41,'Time Off Log'!$C$2:$C$2001,R$4,'Time Off Log'!$A$2:$A$2001,"&gt;="&amp;Settings!$B$4,'Time Off Log'!$A$2:$A$2001,"&lt;="&amp;Settings!$B$11))</f>
        <v/>
      </c>
    </row>
    <row r="42" spans="1:18" x14ac:dyDescent="0.25">
      <c r="A42" s="22" t="str">
        <f>IF(Employees!$A$39="","",Employees!$A$39)</f>
        <v/>
      </c>
      <c r="B42" s="23" t="str">
        <f>IF($A42="","",IF(UPPER(Employees!$I$39)="N","N","Y"))</f>
        <v/>
      </c>
      <c r="C42" s="22" t="str">
        <f>IF($A42="","",IF(Employees!$E$39="",Settings!$B$15,Employees!$E$39))</f>
        <v/>
      </c>
      <c r="D42" s="24" t="str">
        <f>IF($A42="","",MAX(Settings!$B$4,N(Employees!$B$39)))</f>
        <v/>
      </c>
      <c r="E42" s="25" t="str">
        <f>IF($A42="","",N(Employees!$G$39))</f>
        <v/>
      </c>
      <c r="F42" s="25" t="str">
        <f>IF(OR($A42="",Employees!$F$39=""),"",N(Employees!$F$39))</f>
        <v/>
      </c>
      <c r="G42" s="25" t="str">
        <f>IF($A42="","",E42-H42)</f>
        <v/>
      </c>
      <c r="H42" s="25" t="str">
        <f>IF($A42="","",IF(F42="",E42,MIN(E42,F42)))</f>
        <v/>
      </c>
      <c r="I42" s="25" t="str">
        <f>IF($A42="","",IF(D42&gt;Settings!$B$11,0,ROUND(IF(Settings!$B$6="Per pay period",N(Employees!$D$39)*MIN(Settings!$B$7,INT((Settings!$B$11-D42+1)*Settings!$B$7/(Settings!$B$5-Settings!$B$4+1))),IF(Settings!$B$6="Per hour worked",N(Employees!$D$39)*N(Employees!$H$39),N(Employees!$D$39)*(Settings!$B$5-D42+1)/(Settings!$B$5-Settings!$B$4+1))),2)))</f>
        <v/>
      </c>
      <c r="J42" s="25" t="str">
        <f>IF($A42="","",IF(C42=Settings!$B$20,SUMIFS('Time Off Log'!$D$2:$D$2001,'Time Off Log'!$B$2:$B$2001,$A42,'Time Off Log'!$A$2:$A$2001,"&gt;="&amp;Settings!$B$4,'Time Off Log'!$A$2:$A$2001,"&lt;="&amp;Settings!$B$11),SUMIFS('Time Off Log'!$D$2:$D$2001,'Time Off Log'!$B$2:$B$2001,$A42,'Time Off Log'!$C$2:$C$2001,C42,'Time Off Log'!$A$2:$A$2001,"&gt;="&amp;Settings!$B$4,'Time Off Log'!$A$2:$A$2001,"&lt;="&amp;Settings!$B$11)))</f>
        <v/>
      </c>
      <c r="K42" s="26" t="str">
        <f>IF($A42="","",H42+I42-J42)</f>
        <v/>
      </c>
      <c r="L42" s="25" t="str">
        <f>IF(OR($A42="",N(Settings!$B$9)&lt;=0),"",ROUND(IF(Settings!$B$8="Days",K42*Settings!$B$9,K42/Settings!$B$9),2))</f>
        <v/>
      </c>
      <c r="M42" s="25" t="str">
        <f>IF($A42="","",IF(C42=Settings!$B$20,SUMIFS('Time Off Log'!$D$2:$D$2001,'Time Off Log'!$B$2:$B$2001,$A42,'Time Off Log'!$A$2:$A$2001,"&gt;"&amp;Settings!$B$11,'Time Off Log'!$A$2:$A$2001,"&lt;="&amp;Settings!$B$5),SUMIFS('Time Off Log'!$D$2:$D$2001,'Time Off Log'!$B$2:$B$2001,$A42,'Time Off Log'!$C$2:$C$2001,C42,'Time Off Log'!$A$2:$A$2001,"&gt;"&amp;Settings!$B$11,'Time Off Log'!$A$2:$A$2001,"&lt;="&amp;Settings!$B$5)))</f>
        <v/>
      </c>
      <c r="N42" s="25" t="str">
        <f>IF(OR($A42="",N$4=""),"",SUMIFS('Time Off Log'!$D$2:$D$2001,'Time Off Log'!$B$2:$B$2001,$A42,'Time Off Log'!$C$2:$C$2001,N$4,'Time Off Log'!$A$2:$A$2001,"&gt;="&amp;Settings!$B$4,'Time Off Log'!$A$2:$A$2001,"&lt;="&amp;Settings!$B$11))</f>
        <v/>
      </c>
      <c r="O42" s="25" t="str">
        <f>IF(OR($A42="",O$4=""),"",SUMIFS('Time Off Log'!$D$2:$D$2001,'Time Off Log'!$B$2:$B$2001,$A42,'Time Off Log'!$C$2:$C$2001,O$4,'Time Off Log'!$A$2:$A$2001,"&gt;="&amp;Settings!$B$4,'Time Off Log'!$A$2:$A$2001,"&lt;="&amp;Settings!$B$11))</f>
        <v/>
      </c>
      <c r="P42" s="25" t="str">
        <f>IF(OR($A42="",P$4=""),"",SUMIFS('Time Off Log'!$D$2:$D$2001,'Time Off Log'!$B$2:$B$2001,$A42,'Time Off Log'!$C$2:$C$2001,P$4,'Time Off Log'!$A$2:$A$2001,"&gt;="&amp;Settings!$B$4,'Time Off Log'!$A$2:$A$2001,"&lt;="&amp;Settings!$B$11))</f>
        <v/>
      </c>
      <c r="Q42" s="25" t="str">
        <f>IF(OR($A42="",Q$4=""),"",SUMIFS('Time Off Log'!$D$2:$D$2001,'Time Off Log'!$B$2:$B$2001,$A42,'Time Off Log'!$C$2:$C$2001,Q$4,'Time Off Log'!$A$2:$A$2001,"&gt;="&amp;Settings!$B$4,'Time Off Log'!$A$2:$A$2001,"&lt;="&amp;Settings!$B$11))</f>
        <v/>
      </c>
      <c r="R42" s="25" t="str">
        <f>IF(OR($A42="",R$4=""),"",SUMIFS('Time Off Log'!$D$2:$D$2001,'Time Off Log'!$B$2:$B$2001,$A42,'Time Off Log'!$C$2:$C$2001,R$4,'Time Off Log'!$A$2:$A$2001,"&gt;="&amp;Settings!$B$4,'Time Off Log'!$A$2:$A$2001,"&lt;="&amp;Settings!$B$11))</f>
        <v/>
      </c>
    </row>
    <row r="43" spans="1:18" x14ac:dyDescent="0.25">
      <c r="A43" s="22" t="str">
        <f>IF(Employees!$A$40="","",Employees!$A$40)</f>
        <v/>
      </c>
      <c r="B43" s="23" t="str">
        <f>IF($A43="","",IF(UPPER(Employees!$I$40)="N","N","Y"))</f>
        <v/>
      </c>
      <c r="C43" s="22" t="str">
        <f>IF($A43="","",IF(Employees!$E$40="",Settings!$B$15,Employees!$E$40))</f>
        <v/>
      </c>
      <c r="D43" s="24" t="str">
        <f>IF($A43="","",MAX(Settings!$B$4,N(Employees!$B$40)))</f>
        <v/>
      </c>
      <c r="E43" s="25" t="str">
        <f>IF($A43="","",N(Employees!$G$40))</f>
        <v/>
      </c>
      <c r="F43" s="25" t="str">
        <f>IF(OR($A43="",Employees!$F$40=""),"",N(Employees!$F$40))</f>
        <v/>
      </c>
      <c r="G43" s="25" t="str">
        <f>IF($A43="","",E43-H43)</f>
        <v/>
      </c>
      <c r="H43" s="25" t="str">
        <f>IF($A43="","",IF(F43="",E43,MIN(E43,F43)))</f>
        <v/>
      </c>
      <c r="I43" s="25" t="str">
        <f>IF($A43="","",IF(D43&gt;Settings!$B$11,0,ROUND(IF(Settings!$B$6="Per pay period",N(Employees!$D$40)*MIN(Settings!$B$7,INT((Settings!$B$11-D43+1)*Settings!$B$7/(Settings!$B$5-Settings!$B$4+1))),IF(Settings!$B$6="Per hour worked",N(Employees!$D$40)*N(Employees!$H$40),N(Employees!$D$40)*(Settings!$B$5-D43+1)/(Settings!$B$5-Settings!$B$4+1))),2)))</f>
        <v/>
      </c>
      <c r="J43" s="25" t="str">
        <f>IF($A43="","",IF(C43=Settings!$B$20,SUMIFS('Time Off Log'!$D$2:$D$2001,'Time Off Log'!$B$2:$B$2001,$A43,'Time Off Log'!$A$2:$A$2001,"&gt;="&amp;Settings!$B$4,'Time Off Log'!$A$2:$A$2001,"&lt;="&amp;Settings!$B$11),SUMIFS('Time Off Log'!$D$2:$D$2001,'Time Off Log'!$B$2:$B$2001,$A43,'Time Off Log'!$C$2:$C$2001,C43,'Time Off Log'!$A$2:$A$2001,"&gt;="&amp;Settings!$B$4,'Time Off Log'!$A$2:$A$2001,"&lt;="&amp;Settings!$B$11)))</f>
        <v/>
      </c>
      <c r="K43" s="26" t="str">
        <f>IF($A43="","",H43+I43-J43)</f>
        <v/>
      </c>
      <c r="L43" s="25" t="str">
        <f>IF(OR($A43="",N(Settings!$B$9)&lt;=0),"",ROUND(IF(Settings!$B$8="Days",K43*Settings!$B$9,K43/Settings!$B$9),2))</f>
        <v/>
      </c>
      <c r="M43" s="25" t="str">
        <f>IF($A43="","",IF(C43=Settings!$B$20,SUMIFS('Time Off Log'!$D$2:$D$2001,'Time Off Log'!$B$2:$B$2001,$A43,'Time Off Log'!$A$2:$A$2001,"&gt;"&amp;Settings!$B$11,'Time Off Log'!$A$2:$A$2001,"&lt;="&amp;Settings!$B$5),SUMIFS('Time Off Log'!$D$2:$D$2001,'Time Off Log'!$B$2:$B$2001,$A43,'Time Off Log'!$C$2:$C$2001,C43,'Time Off Log'!$A$2:$A$2001,"&gt;"&amp;Settings!$B$11,'Time Off Log'!$A$2:$A$2001,"&lt;="&amp;Settings!$B$5)))</f>
        <v/>
      </c>
      <c r="N43" s="25" t="str">
        <f>IF(OR($A43="",N$4=""),"",SUMIFS('Time Off Log'!$D$2:$D$2001,'Time Off Log'!$B$2:$B$2001,$A43,'Time Off Log'!$C$2:$C$2001,N$4,'Time Off Log'!$A$2:$A$2001,"&gt;="&amp;Settings!$B$4,'Time Off Log'!$A$2:$A$2001,"&lt;="&amp;Settings!$B$11))</f>
        <v/>
      </c>
      <c r="O43" s="25" t="str">
        <f>IF(OR($A43="",O$4=""),"",SUMIFS('Time Off Log'!$D$2:$D$2001,'Time Off Log'!$B$2:$B$2001,$A43,'Time Off Log'!$C$2:$C$2001,O$4,'Time Off Log'!$A$2:$A$2001,"&gt;="&amp;Settings!$B$4,'Time Off Log'!$A$2:$A$2001,"&lt;="&amp;Settings!$B$11))</f>
        <v/>
      </c>
      <c r="P43" s="25" t="str">
        <f>IF(OR($A43="",P$4=""),"",SUMIFS('Time Off Log'!$D$2:$D$2001,'Time Off Log'!$B$2:$B$2001,$A43,'Time Off Log'!$C$2:$C$2001,P$4,'Time Off Log'!$A$2:$A$2001,"&gt;="&amp;Settings!$B$4,'Time Off Log'!$A$2:$A$2001,"&lt;="&amp;Settings!$B$11))</f>
        <v/>
      </c>
      <c r="Q43" s="25" t="str">
        <f>IF(OR($A43="",Q$4=""),"",SUMIFS('Time Off Log'!$D$2:$D$2001,'Time Off Log'!$B$2:$B$2001,$A43,'Time Off Log'!$C$2:$C$2001,Q$4,'Time Off Log'!$A$2:$A$2001,"&gt;="&amp;Settings!$B$4,'Time Off Log'!$A$2:$A$2001,"&lt;="&amp;Settings!$B$11))</f>
        <v/>
      </c>
      <c r="R43" s="25" t="str">
        <f>IF(OR($A43="",R$4=""),"",SUMIFS('Time Off Log'!$D$2:$D$2001,'Time Off Log'!$B$2:$B$2001,$A43,'Time Off Log'!$C$2:$C$2001,R$4,'Time Off Log'!$A$2:$A$2001,"&gt;="&amp;Settings!$B$4,'Time Off Log'!$A$2:$A$2001,"&lt;="&amp;Settings!$B$11))</f>
        <v/>
      </c>
    </row>
    <row r="44" spans="1:18" x14ac:dyDescent="0.25">
      <c r="A44" s="22" t="str">
        <f>IF(Employees!$A$41="","",Employees!$A$41)</f>
        <v/>
      </c>
      <c r="B44" s="23" t="str">
        <f>IF($A44="","",IF(UPPER(Employees!$I$41)="N","N","Y"))</f>
        <v/>
      </c>
      <c r="C44" s="22" t="str">
        <f>IF($A44="","",IF(Employees!$E$41="",Settings!$B$15,Employees!$E$41))</f>
        <v/>
      </c>
      <c r="D44" s="24" t="str">
        <f>IF($A44="","",MAX(Settings!$B$4,N(Employees!$B$41)))</f>
        <v/>
      </c>
      <c r="E44" s="25" t="str">
        <f>IF($A44="","",N(Employees!$G$41))</f>
        <v/>
      </c>
      <c r="F44" s="25" t="str">
        <f>IF(OR($A44="",Employees!$F$41=""),"",N(Employees!$F$41))</f>
        <v/>
      </c>
      <c r="G44" s="25" t="str">
        <f>IF($A44="","",E44-H44)</f>
        <v/>
      </c>
      <c r="H44" s="25" t="str">
        <f>IF($A44="","",IF(F44="",E44,MIN(E44,F44)))</f>
        <v/>
      </c>
      <c r="I44" s="25" t="str">
        <f>IF($A44="","",IF(D44&gt;Settings!$B$11,0,ROUND(IF(Settings!$B$6="Per pay period",N(Employees!$D$41)*MIN(Settings!$B$7,INT((Settings!$B$11-D44+1)*Settings!$B$7/(Settings!$B$5-Settings!$B$4+1))),IF(Settings!$B$6="Per hour worked",N(Employees!$D$41)*N(Employees!$H$41),N(Employees!$D$41)*(Settings!$B$5-D44+1)/(Settings!$B$5-Settings!$B$4+1))),2)))</f>
        <v/>
      </c>
      <c r="J44" s="25" t="str">
        <f>IF($A44="","",IF(C44=Settings!$B$20,SUMIFS('Time Off Log'!$D$2:$D$2001,'Time Off Log'!$B$2:$B$2001,$A44,'Time Off Log'!$A$2:$A$2001,"&gt;="&amp;Settings!$B$4,'Time Off Log'!$A$2:$A$2001,"&lt;="&amp;Settings!$B$11),SUMIFS('Time Off Log'!$D$2:$D$2001,'Time Off Log'!$B$2:$B$2001,$A44,'Time Off Log'!$C$2:$C$2001,C44,'Time Off Log'!$A$2:$A$2001,"&gt;="&amp;Settings!$B$4,'Time Off Log'!$A$2:$A$2001,"&lt;="&amp;Settings!$B$11)))</f>
        <v/>
      </c>
      <c r="K44" s="26" t="str">
        <f>IF($A44="","",H44+I44-J44)</f>
        <v/>
      </c>
      <c r="L44" s="25" t="str">
        <f>IF(OR($A44="",N(Settings!$B$9)&lt;=0),"",ROUND(IF(Settings!$B$8="Days",K44*Settings!$B$9,K44/Settings!$B$9),2))</f>
        <v/>
      </c>
      <c r="M44" s="25" t="str">
        <f>IF($A44="","",IF(C44=Settings!$B$20,SUMIFS('Time Off Log'!$D$2:$D$2001,'Time Off Log'!$B$2:$B$2001,$A44,'Time Off Log'!$A$2:$A$2001,"&gt;"&amp;Settings!$B$11,'Time Off Log'!$A$2:$A$2001,"&lt;="&amp;Settings!$B$5),SUMIFS('Time Off Log'!$D$2:$D$2001,'Time Off Log'!$B$2:$B$2001,$A44,'Time Off Log'!$C$2:$C$2001,C44,'Time Off Log'!$A$2:$A$2001,"&gt;"&amp;Settings!$B$11,'Time Off Log'!$A$2:$A$2001,"&lt;="&amp;Settings!$B$5)))</f>
        <v/>
      </c>
      <c r="N44" s="25" t="str">
        <f>IF(OR($A44="",N$4=""),"",SUMIFS('Time Off Log'!$D$2:$D$2001,'Time Off Log'!$B$2:$B$2001,$A44,'Time Off Log'!$C$2:$C$2001,N$4,'Time Off Log'!$A$2:$A$2001,"&gt;="&amp;Settings!$B$4,'Time Off Log'!$A$2:$A$2001,"&lt;="&amp;Settings!$B$11))</f>
        <v/>
      </c>
      <c r="O44" s="25" t="str">
        <f>IF(OR($A44="",O$4=""),"",SUMIFS('Time Off Log'!$D$2:$D$2001,'Time Off Log'!$B$2:$B$2001,$A44,'Time Off Log'!$C$2:$C$2001,O$4,'Time Off Log'!$A$2:$A$2001,"&gt;="&amp;Settings!$B$4,'Time Off Log'!$A$2:$A$2001,"&lt;="&amp;Settings!$B$11))</f>
        <v/>
      </c>
      <c r="P44" s="25" t="str">
        <f>IF(OR($A44="",P$4=""),"",SUMIFS('Time Off Log'!$D$2:$D$2001,'Time Off Log'!$B$2:$B$2001,$A44,'Time Off Log'!$C$2:$C$2001,P$4,'Time Off Log'!$A$2:$A$2001,"&gt;="&amp;Settings!$B$4,'Time Off Log'!$A$2:$A$2001,"&lt;="&amp;Settings!$B$11))</f>
        <v/>
      </c>
      <c r="Q44" s="25" t="str">
        <f>IF(OR($A44="",Q$4=""),"",SUMIFS('Time Off Log'!$D$2:$D$2001,'Time Off Log'!$B$2:$B$2001,$A44,'Time Off Log'!$C$2:$C$2001,Q$4,'Time Off Log'!$A$2:$A$2001,"&gt;="&amp;Settings!$B$4,'Time Off Log'!$A$2:$A$2001,"&lt;="&amp;Settings!$B$11))</f>
        <v/>
      </c>
      <c r="R44" s="25" t="str">
        <f>IF(OR($A44="",R$4=""),"",SUMIFS('Time Off Log'!$D$2:$D$2001,'Time Off Log'!$B$2:$B$2001,$A44,'Time Off Log'!$C$2:$C$2001,R$4,'Time Off Log'!$A$2:$A$2001,"&gt;="&amp;Settings!$B$4,'Time Off Log'!$A$2:$A$2001,"&lt;="&amp;Settings!$B$11))</f>
        <v/>
      </c>
    </row>
    <row r="45" spans="1:18" x14ac:dyDescent="0.25">
      <c r="A45" s="22" t="str">
        <f>IF(Employees!$A$42="","",Employees!$A$42)</f>
        <v/>
      </c>
      <c r="B45" s="23" t="str">
        <f>IF($A45="","",IF(UPPER(Employees!$I$42)="N","N","Y"))</f>
        <v/>
      </c>
      <c r="C45" s="22" t="str">
        <f>IF($A45="","",IF(Employees!$E$42="",Settings!$B$15,Employees!$E$42))</f>
        <v/>
      </c>
      <c r="D45" s="24" t="str">
        <f>IF($A45="","",MAX(Settings!$B$4,N(Employees!$B$42)))</f>
        <v/>
      </c>
      <c r="E45" s="25" t="str">
        <f>IF($A45="","",N(Employees!$G$42))</f>
        <v/>
      </c>
      <c r="F45" s="25" t="str">
        <f>IF(OR($A45="",Employees!$F$42=""),"",N(Employees!$F$42))</f>
        <v/>
      </c>
      <c r="G45" s="25" t="str">
        <f>IF($A45="","",E45-H45)</f>
        <v/>
      </c>
      <c r="H45" s="25" t="str">
        <f>IF($A45="","",IF(F45="",E45,MIN(E45,F45)))</f>
        <v/>
      </c>
      <c r="I45" s="25" t="str">
        <f>IF($A45="","",IF(D45&gt;Settings!$B$11,0,ROUND(IF(Settings!$B$6="Per pay period",N(Employees!$D$42)*MIN(Settings!$B$7,INT((Settings!$B$11-D45+1)*Settings!$B$7/(Settings!$B$5-Settings!$B$4+1))),IF(Settings!$B$6="Per hour worked",N(Employees!$D$42)*N(Employees!$H$42),N(Employees!$D$42)*(Settings!$B$5-D45+1)/(Settings!$B$5-Settings!$B$4+1))),2)))</f>
        <v/>
      </c>
      <c r="J45" s="25" t="str">
        <f>IF($A45="","",IF(C45=Settings!$B$20,SUMIFS('Time Off Log'!$D$2:$D$2001,'Time Off Log'!$B$2:$B$2001,$A45,'Time Off Log'!$A$2:$A$2001,"&gt;="&amp;Settings!$B$4,'Time Off Log'!$A$2:$A$2001,"&lt;="&amp;Settings!$B$11),SUMIFS('Time Off Log'!$D$2:$D$2001,'Time Off Log'!$B$2:$B$2001,$A45,'Time Off Log'!$C$2:$C$2001,C45,'Time Off Log'!$A$2:$A$2001,"&gt;="&amp;Settings!$B$4,'Time Off Log'!$A$2:$A$2001,"&lt;="&amp;Settings!$B$11)))</f>
        <v/>
      </c>
      <c r="K45" s="26" t="str">
        <f>IF($A45="","",H45+I45-J45)</f>
        <v/>
      </c>
      <c r="L45" s="25" t="str">
        <f>IF(OR($A45="",N(Settings!$B$9)&lt;=0),"",ROUND(IF(Settings!$B$8="Days",K45*Settings!$B$9,K45/Settings!$B$9),2))</f>
        <v/>
      </c>
      <c r="M45" s="25" t="str">
        <f>IF($A45="","",IF(C45=Settings!$B$20,SUMIFS('Time Off Log'!$D$2:$D$2001,'Time Off Log'!$B$2:$B$2001,$A45,'Time Off Log'!$A$2:$A$2001,"&gt;"&amp;Settings!$B$11,'Time Off Log'!$A$2:$A$2001,"&lt;="&amp;Settings!$B$5),SUMIFS('Time Off Log'!$D$2:$D$2001,'Time Off Log'!$B$2:$B$2001,$A45,'Time Off Log'!$C$2:$C$2001,C45,'Time Off Log'!$A$2:$A$2001,"&gt;"&amp;Settings!$B$11,'Time Off Log'!$A$2:$A$2001,"&lt;="&amp;Settings!$B$5)))</f>
        <v/>
      </c>
      <c r="N45" s="25" t="str">
        <f>IF(OR($A45="",N$4=""),"",SUMIFS('Time Off Log'!$D$2:$D$2001,'Time Off Log'!$B$2:$B$2001,$A45,'Time Off Log'!$C$2:$C$2001,N$4,'Time Off Log'!$A$2:$A$2001,"&gt;="&amp;Settings!$B$4,'Time Off Log'!$A$2:$A$2001,"&lt;="&amp;Settings!$B$11))</f>
        <v/>
      </c>
      <c r="O45" s="25" t="str">
        <f>IF(OR($A45="",O$4=""),"",SUMIFS('Time Off Log'!$D$2:$D$2001,'Time Off Log'!$B$2:$B$2001,$A45,'Time Off Log'!$C$2:$C$2001,O$4,'Time Off Log'!$A$2:$A$2001,"&gt;="&amp;Settings!$B$4,'Time Off Log'!$A$2:$A$2001,"&lt;="&amp;Settings!$B$11))</f>
        <v/>
      </c>
      <c r="P45" s="25" t="str">
        <f>IF(OR($A45="",P$4=""),"",SUMIFS('Time Off Log'!$D$2:$D$2001,'Time Off Log'!$B$2:$B$2001,$A45,'Time Off Log'!$C$2:$C$2001,P$4,'Time Off Log'!$A$2:$A$2001,"&gt;="&amp;Settings!$B$4,'Time Off Log'!$A$2:$A$2001,"&lt;="&amp;Settings!$B$11))</f>
        <v/>
      </c>
      <c r="Q45" s="25" t="str">
        <f>IF(OR($A45="",Q$4=""),"",SUMIFS('Time Off Log'!$D$2:$D$2001,'Time Off Log'!$B$2:$B$2001,$A45,'Time Off Log'!$C$2:$C$2001,Q$4,'Time Off Log'!$A$2:$A$2001,"&gt;="&amp;Settings!$B$4,'Time Off Log'!$A$2:$A$2001,"&lt;="&amp;Settings!$B$11))</f>
        <v/>
      </c>
      <c r="R45" s="25" t="str">
        <f>IF(OR($A45="",R$4=""),"",SUMIFS('Time Off Log'!$D$2:$D$2001,'Time Off Log'!$B$2:$B$2001,$A45,'Time Off Log'!$C$2:$C$2001,R$4,'Time Off Log'!$A$2:$A$2001,"&gt;="&amp;Settings!$B$4,'Time Off Log'!$A$2:$A$2001,"&lt;="&amp;Settings!$B$11))</f>
        <v/>
      </c>
    </row>
    <row r="46" spans="1:18" x14ac:dyDescent="0.25">
      <c r="A46" s="22" t="str">
        <f>IF(Employees!$A$43="","",Employees!$A$43)</f>
        <v/>
      </c>
      <c r="B46" s="23" t="str">
        <f>IF($A46="","",IF(UPPER(Employees!$I$43)="N","N","Y"))</f>
        <v/>
      </c>
      <c r="C46" s="22" t="str">
        <f>IF($A46="","",IF(Employees!$E$43="",Settings!$B$15,Employees!$E$43))</f>
        <v/>
      </c>
      <c r="D46" s="24" t="str">
        <f>IF($A46="","",MAX(Settings!$B$4,N(Employees!$B$43)))</f>
        <v/>
      </c>
      <c r="E46" s="25" t="str">
        <f>IF($A46="","",N(Employees!$G$43))</f>
        <v/>
      </c>
      <c r="F46" s="25" t="str">
        <f>IF(OR($A46="",Employees!$F$43=""),"",N(Employees!$F$43))</f>
        <v/>
      </c>
      <c r="G46" s="25" t="str">
        <f>IF($A46="","",E46-H46)</f>
        <v/>
      </c>
      <c r="H46" s="25" t="str">
        <f>IF($A46="","",IF(F46="",E46,MIN(E46,F46)))</f>
        <v/>
      </c>
      <c r="I46" s="25" t="str">
        <f>IF($A46="","",IF(D46&gt;Settings!$B$11,0,ROUND(IF(Settings!$B$6="Per pay period",N(Employees!$D$43)*MIN(Settings!$B$7,INT((Settings!$B$11-D46+1)*Settings!$B$7/(Settings!$B$5-Settings!$B$4+1))),IF(Settings!$B$6="Per hour worked",N(Employees!$D$43)*N(Employees!$H$43),N(Employees!$D$43)*(Settings!$B$5-D46+1)/(Settings!$B$5-Settings!$B$4+1))),2)))</f>
        <v/>
      </c>
      <c r="J46" s="25" t="str">
        <f>IF($A46="","",IF(C46=Settings!$B$20,SUMIFS('Time Off Log'!$D$2:$D$2001,'Time Off Log'!$B$2:$B$2001,$A46,'Time Off Log'!$A$2:$A$2001,"&gt;="&amp;Settings!$B$4,'Time Off Log'!$A$2:$A$2001,"&lt;="&amp;Settings!$B$11),SUMIFS('Time Off Log'!$D$2:$D$2001,'Time Off Log'!$B$2:$B$2001,$A46,'Time Off Log'!$C$2:$C$2001,C46,'Time Off Log'!$A$2:$A$2001,"&gt;="&amp;Settings!$B$4,'Time Off Log'!$A$2:$A$2001,"&lt;="&amp;Settings!$B$11)))</f>
        <v/>
      </c>
      <c r="K46" s="26" t="str">
        <f>IF($A46="","",H46+I46-J46)</f>
        <v/>
      </c>
      <c r="L46" s="25" t="str">
        <f>IF(OR($A46="",N(Settings!$B$9)&lt;=0),"",ROUND(IF(Settings!$B$8="Days",K46*Settings!$B$9,K46/Settings!$B$9),2))</f>
        <v/>
      </c>
      <c r="M46" s="25" t="str">
        <f>IF($A46="","",IF(C46=Settings!$B$20,SUMIFS('Time Off Log'!$D$2:$D$2001,'Time Off Log'!$B$2:$B$2001,$A46,'Time Off Log'!$A$2:$A$2001,"&gt;"&amp;Settings!$B$11,'Time Off Log'!$A$2:$A$2001,"&lt;="&amp;Settings!$B$5),SUMIFS('Time Off Log'!$D$2:$D$2001,'Time Off Log'!$B$2:$B$2001,$A46,'Time Off Log'!$C$2:$C$2001,C46,'Time Off Log'!$A$2:$A$2001,"&gt;"&amp;Settings!$B$11,'Time Off Log'!$A$2:$A$2001,"&lt;="&amp;Settings!$B$5)))</f>
        <v/>
      </c>
      <c r="N46" s="25" t="str">
        <f>IF(OR($A46="",N$4=""),"",SUMIFS('Time Off Log'!$D$2:$D$2001,'Time Off Log'!$B$2:$B$2001,$A46,'Time Off Log'!$C$2:$C$2001,N$4,'Time Off Log'!$A$2:$A$2001,"&gt;="&amp;Settings!$B$4,'Time Off Log'!$A$2:$A$2001,"&lt;="&amp;Settings!$B$11))</f>
        <v/>
      </c>
      <c r="O46" s="25" t="str">
        <f>IF(OR($A46="",O$4=""),"",SUMIFS('Time Off Log'!$D$2:$D$2001,'Time Off Log'!$B$2:$B$2001,$A46,'Time Off Log'!$C$2:$C$2001,O$4,'Time Off Log'!$A$2:$A$2001,"&gt;="&amp;Settings!$B$4,'Time Off Log'!$A$2:$A$2001,"&lt;="&amp;Settings!$B$11))</f>
        <v/>
      </c>
      <c r="P46" s="25" t="str">
        <f>IF(OR($A46="",P$4=""),"",SUMIFS('Time Off Log'!$D$2:$D$2001,'Time Off Log'!$B$2:$B$2001,$A46,'Time Off Log'!$C$2:$C$2001,P$4,'Time Off Log'!$A$2:$A$2001,"&gt;="&amp;Settings!$B$4,'Time Off Log'!$A$2:$A$2001,"&lt;="&amp;Settings!$B$11))</f>
        <v/>
      </c>
      <c r="Q46" s="25" t="str">
        <f>IF(OR($A46="",Q$4=""),"",SUMIFS('Time Off Log'!$D$2:$D$2001,'Time Off Log'!$B$2:$B$2001,$A46,'Time Off Log'!$C$2:$C$2001,Q$4,'Time Off Log'!$A$2:$A$2001,"&gt;="&amp;Settings!$B$4,'Time Off Log'!$A$2:$A$2001,"&lt;="&amp;Settings!$B$11))</f>
        <v/>
      </c>
      <c r="R46" s="25" t="str">
        <f>IF(OR($A46="",R$4=""),"",SUMIFS('Time Off Log'!$D$2:$D$2001,'Time Off Log'!$B$2:$B$2001,$A46,'Time Off Log'!$C$2:$C$2001,R$4,'Time Off Log'!$A$2:$A$2001,"&gt;="&amp;Settings!$B$4,'Time Off Log'!$A$2:$A$2001,"&lt;="&amp;Settings!$B$11))</f>
        <v/>
      </c>
    </row>
    <row r="47" spans="1:18" x14ac:dyDescent="0.25">
      <c r="A47" s="22" t="str">
        <f>IF(Employees!$A$44="","",Employees!$A$44)</f>
        <v/>
      </c>
      <c r="B47" s="23" t="str">
        <f>IF($A47="","",IF(UPPER(Employees!$I$44)="N","N","Y"))</f>
        <v/>
      </c>
      <c r="C47" s="22" t="str">
        <f>IF($A47="","",IF(Employees!$E$44="",Settings!$B$15,Employees!$E$44))</f>
        <v/>
      </c>
      <c r="D47" s="24" t="str">
        <f>IF($A47="","",MAX(Settings!$B$4,N(Employees!$B$44)))</f>
        <v/>
      </c>
      <c r="E47" s="25" t="str">
        <f>IF($A47="","",N(Employees!$G$44))</f>
        <v/>
      </c>
      <c r="F47" s="25" t="str">
        <f>IF(OR($A47="",Employees!$F$44=""),"",N(Employees!$F$44))</f>
        <v/>
      </c>
      <c r="G47" s="25" t="str">
        <f>IF($A47="","",E47-H47)</f>
        <v/>
      </c>
      <c r="H47" s="25" t="str">
        <f>IF($A47="","",IF(F47="",E47,MIN(E47,F47)))</f>
        <v/>
      </c>
      <c r="I47" s="25" t="str">
        <f>IF($A47="","",IF(D47&gt;Settings!$B$11,0,ROUND(IF(Settings!$B$6="Per pay period",N(Employees!$D$44)*MIN(Settings!$B$7,INT((Settings!$B$11-D47+1)*Settings!$B$7/(Settings!$B$5-Settings!$B$4+1))),IF(Settings!$B$6="Per hour worked",N(Employees!$D$44)*N(Employees!$H$44),N(Employees!$D$44)*(Settings!$B$5-D47+1)/(Settings!$B$5-Settings!$B$4+1))),2)))</f>
        <v/>
      </c>
      <c r="J47" s="25" t="str">
        <f>IF($A47="","",IF(C47=Settings!$B$20,SUMIFS('Time Off Log'!$D$2:$D$2001,'Time Off Log'!$B$2:$B$2001,$A47,'Time Off Log'!$A$2:$A$2001,"&gt;="&amp;Settings!$B$4,'Time Off Log'!$A$2:$A$2001,"&lt;="&amp;Settings!$B$11),SUMIFS('Time Off Log'!$D$2:$D$2001,'Time Off Log'!$B$2:$B$2001,$A47,'Time Off Log'!$C$2:$C$2001,C47,'Time Off Log'!$A$2:$A$2001,"&gt;="&amp;Settings!$B$4,'Time Off Log'!$A$2:$A$2001,"&lt;="&amp;Settings!$B$11)))</f>
        <v/>
      </c>
      <c r="K47" s="26" t="str">
        <f>IF($A47="","",H47+I47-J47)</f>
        <v/>
      </c>
      <c r="L47" s="25" t="str">
        <f>IF(OR($A47="",N(Settings!$B$9)&lt;=0),"",ROUND(IF(Settings!$B$8="Days",K47*Settings!$B$9,K47/Settings!$B$9),2))</f>
        <v/>
      </c>
      <c r="M47" s="25" t="str">
        <f>IF($A47="","",IF(C47=Settings!$B$20,SUMIFS('Time Off Log'!$D$2:$D$2001,'Time Off Log'!$B$2:$B$2001,$A47,'Time Off Log'!$A$2:$A$2001,"&gt;"&amp;Settings!$B$11,'Time Off Log'!$A$2:$A$2001,"&lt;="&amp;Settings!$B$5),SUMIFS('Time Off Log'!$D$2:$D$2001,'Time Off Log'!$B$2:$B$2001,$A47,'Time Off Log'!$C$2:$C$2001,C47,'Time Off Log'!$A$2:$A$2001,"&gt;"&amp;Settings!$B$11,'Time Off Log'!$A$2:$A$2001,"&lt;="&amp;Settings!$B$5)))</f>
        <v/>
      </c>
      <c r="N47" s="25" t="str">
        <f>IF(OR($A47="",N$4=""),"",SUMIFS('Time Off Log'!$D$2:$D$2001,'Time Off Log'!$B$2:$B$2001,$A47,'Time Off Log'!$C$2:$C$2001,N$4,'Time Off Log'!$A$2:$A$2001,"&gt;="&amp;Settings!$B$4,'Time Off Log'!$A$2:$A$2001,"&lt;="&amp;Settings!$B$11))</f>
        <v/>
      </c>
      <c r="O47" s="25" t="str">
        <f>IF(OR($A47="",O$4=""),"",SUMIFS('Time Off Log'!$D$2:$D$2001,'Time Off Log'!$B$2:$B$2001,$A47,'Time Off Log'!$C$2:$C$2001,O$4,'Time Off Log'!$A$2:$A$2001,"&gt;="&amp;Settings!$B$4,'Time Off Log'!$A$2:$A$2001,"&lt;="&amp;Settings!$B$11))</f>
        <v/>
      </c>
      <c r="P47" s="25" t="str">
        <f>IF(OR($A47="",P$4=""),"",SUMIFS('Time Off Log'!$D$2:$D$2001,'Time Off Log'!$B$2:$B$2001,$A47,'Time Off Log'!$C$2:$C$2001,P$4,'Time Off Log'!$A$2:$A$2001,"&gt;="&amp;Settings!$B$4,'Time Off Log'!$A$2:$A$2001,"&lt;="&amp;Settings!$B$11))</f>
        <v/>
      </c>
      <c r="Q47" s="25" t="str">
        <f>IF(OR($A47="",Q$4=""),"",SUMIFS('Time Off Log'!$D$2:$D$2001,'Time Off Log'!$B$2:$B$2001,$A47,'Time Off Log'!$C$2:$C$2001,Q$4,'Time Off Log'!$A$2:$A$2001,"&gt;="&amp;Settings!$B$4,'Time Off Log'!$A$2:$A$2001,"&lt;="&amp;Settings!$B$11))</f>
        <v/>
      </c>
      <c r="R47" s="25" t="str">
        <f>IF(OR($A47="",R$4=""),"",SUMIFS('Time Off Log'!$D$2:$D$2001,'Time Off Log'!$B$2:$B$2001,$A47,'Time Off Log'!$C$2:$C$2001,R$4,'Time Off Log'!$A$2:$A$2001,"&gt;="&amp;Settings!$B$4,'Time Off Log'!$A$2:$A$2001,"&lt;="&amp;Settings!$B$11))</f>
        <v/>
      </c>
    </row>
    <row r="48" spans="1:18" x14ac:dyDescent="0.25">
      <c r="A48" s="22" t="str">
        <f>IF(Employees!$A$45="","",Employees!$A$45)</f>
        <v/>
      </c>
      <c r="B48" s="23" t="str">
        <f>IF($A48="","",IF(UPPER(Employees!$I$45)="N","N","Y"))</f>
        <v/>
      </c>
      <c r="C48" s="22" t="str">
        <f>IF($A48="","",IF(Employees!$E$45="",Settings!$B$15,Employees!$E$45))</f>
        <v/>
      </c>
      <c r="D48" s="24" t="str">
        <f>IF($A48="","",MAX(Settings!$B$4,N(Employees!$B$45)))</f>
        <v/>
      </c>
      <c r="E48" s="25" t="str">
        <f>IF($A48="","",N(Employees!$G$45))</f>
        <v/>
      </c>
      <c r="F48" s="25" t="str">
        <f>IF(OR($A48="",Employees!$F$45=""),"",N(Employees!$F$45))</f>
        <v/>
      </c>
      <c r="G48" s="25" t="str">
        <f>IF($A48="","",E48-H48)</f>
        <v/>
      </c>
      <c r="H48" s="25" t="str">
        <f>IF($A48="","",IF(F48="",E48,MIN(E48,F48)))</f>
        <v/>
      </c>
      <c r="I48" s="25" t="str">
        <f>IF($A48="","",IF(D48&gt;Settings!$B$11,0,ROUND(IF(Settings!$B$6="Per pay period",N(Employees!$D$45)*MIN(Settings!$B$7,INT((Settings!$B$11-D48+1)*Settings!$B$7/(Settings!$B$5-Settings!$B$4+1))),IF(Settings!$B$6="Per hour worked",N(Employees!$D$45)*N(Employees!$H$45),N(Employees!$D$45)*(Settings!$B$5-D48+1)/(Settings!$B$5-Settings!$B$4+1))),2)))</f>
        <v/>
      </c>
      <c r="J48" s="25" t="str">
        <f>IF($A48="","",IF(C48=Settings!$B$20,SUMIFS('Time Off Log'!$D$2:$D$2001,'Time Off Log'!$B$2:$B$2001,$A48,'Time Off Log'!$A$2:$A$2001,"&gt;="&amp;Settings!$B$4,'Time Off Log'!$A$2:$A$2001,"&lt;="&amp;Settings!$B$11),SUMIFS('Time Off Log'!$D$2:$D$2001,'Time Off Log'!$B$2:$B$2001,$A48,'Time Off Log'!$C$2:$C$2001,C48,'Time Off Log'!$A$2:$A$2001,"&gt;="&amp;Settings!$B$4,'Time Off Log'!$A$2:$A$2001,"&lt;="&amp;Settings!$B$11)))</f>
        <v/>
      </c>
      <c r="K48" s="26" t="str">
        <f>IF($A48="","",H48+I48-J48)</f>
        <v/>
      </c>
      <c r="L48" s="25" t="str">
        <f>IF(OR($A48="",N(Settings!$B$9)&lt;=0),"",ROUND(IF(Settings!$B$8="Days",K48*Settings!$B$9,K48/Settings!$B$9),2))</f>
        <v/>
      </c>
      <c r="M48" s="25" t="str">
        <f>IF($A48="","",IF(C48=Settings!$B$20,SUMIFS('Time Off Log'!$D$2:$D$2001,'Time Off Log'!$B$2:$B$2001,$A48,'Time Off Log'!$A$2:$A$2001,"&gt;"&amp;Settings!$B$11,'Time Off Log'!$A$2:$A$2001,"&lt;="&amp;Settings!$B$5),SUMIFS('Time Off Log'!$D$2:$D$2001,'Time Off Log'!$B$2:$B$2001,$A48,'Time Off Log'!$C$2:$C$2001,C48,'Time Off Log'!$A$2:$A$2001,"&gt;"&amp;Settings!$B$11,'Time Off Log'!$A$2:$A$2001,"&lt;="&amp;Settings!$B$5)))</f>
        <v/>
      </c>
      <c r="N48" s="25" t="str">
        <f>IF(OR($A48="",N$4=""),"",SUMIFS('Time Off Log'!$D$2:$D$2001,'Time Off Log'!$B$2:$B$2001,$A48,'Time Off Log'!$C$2:$C$2001,N$4,'Time Off Log'!$A$2:$A$2001,"&gt;="&amp;Settings!$B$4,'Time Off Log'!$A$2:$A$2001,"&lt;="&amp;Settings!$B$11))</f>
        <v/>
      </c>
      <c r="O48" s="25" t="str">
        <f>IF(OR($A48="",O$4=""),"",SUMIFS('Time Off Log'!$D$2:$D$2001,'Time Off Log'!$B$2:$B$2001,$A48,'Time Off Log'!$C$2:$C$2001,O$4,'Time Off Log'!$A$2:$A$2001,"&gt;="&amp;Settings!$B$4,'Time Off Log'!$A$2:$A$2001,"&lt;="&amp;Settings!$B$11))</f>
        <v/>
      </c>
      <c r="P48" s="25" t="str">
        <f>IF(OR($A48="",P$4=""),"",SUMIFS('Time Off Log'!$D$2:$D$2001,'Time Off Log'!$B$2:$B$2001,$A48,'Time Off Log'!$C$2:$C$2001,P$4,'Time Off Log'!$A$2:$A$2001,"&gt;="&amp;Settings!$B$4,'Time Off Log'!$A$2:$A$2001,"&lt;="&amp;Settings!$B$11))</f>
        <v/>
      </c>
      <c r="Q48" s="25" t="str">
        <f>IF(OR($A48="",Q$4=""),"",SUMIFS('Time Off Log'!$D$2:$D$2001,'Time Off Log'!$B$2:$B$2001,$A48,'Time Off Log'!$C$2:$C$2001,Q$4,'Time Off Log'!$A$2:$A$2001,"&gt;="&amp;Settings!$B$4,'Time Off Log'!$A$2:$A$2001,"&lt;="&amp;Settings!$B$11))</f>
        <v/>
      </c>
      <c r="R48" s="25" t="str">
        <f>IF(OR($A48="",R$4=""),"",SUMIFS('Time Off Log'!$D$2:$D$2001,'Time Off Log'!$B$2:$B$2001,$A48,'Time Off Log'!$C$2:$C$2001,R$4,'Time Off Log'!$A$2:$A$2001,"&gt;="&amp;Settings!$B$4,'Time Off Log'!$A$2:$A$2001,"&lt;="&amp;Settings!$B$11))</f>
        <v/>
      </c>
    </row>
    <row r="49" spans="1:18" x14ac:dyDescent="0.25">
      <c r="A49" s="22" t="str">
        <f>IF(Employees!$A$46="","",Employees!$A$46)</f>
        <v/>
      </c>
      <c r="B49" s="23" t="str">
        <f>IF($A49="","",IF(UPPER(Employees!$I$46)="N","N","Y"))</f>
        <v/>
      </c>
      <c r="C49" s="22" t="str">
        <f>IF($A49="","",IF(Employees!$E$46="",Settings!$B$15,Employees!$E$46))</f>
        <v/>
      </c>
      <c r="D49" s="24" t="str">
        <f>IF($A49="","",MAX(Settings!$B$4,N(Employees!$B$46)))</f>
        <v/>
      </c>
      <c r="E49" s="25" t="str">
        <f>IF($A49="","",N(Employees!$G$46))</f>
        <v/>
      </c>
      <c r="F49" s="25" t="str">
        <f>IF(OR($A49="",Employees!$F$46=""),"",N(Employees!$F$46))</f>
        <v/>
      </c>
      <c r="G49" s="25" t="str">
        <f>IF($A49="","",E49-H49)</f>
        <v/>
      </c>
      <c r="H49" s="25" t="str">
        <f>IF($A49="","",IF(F49="",E49,MIN(E49,F49)))</f>
        <v/>
      </c>
      <c r="I49" s="25" t="str">
        <f>IF($A49="","",IF(D49&gt;Settings!$B$11,0,ROUND(IF(Settings!$B$6="Per pay period",N(Employees!$D$46)*MIN(Settings!$B$7,INT((Settings!$B$11-D49+1)*Settings!$B$7/(Settings!$B$5-Settings!$B$4+1))),IF(Settings!$B$6="Per hour worked",N(Employees!$D$46)*N(Employees!$H$46),N(Employees!$D$46)*(Settings!$B$5-D49+1)/(Settings!$B$5-Settings!$B$4+1))),2)))</f>
        <v/>
      </c>
      <c r="J49" s="25" t="str">
        <f>IF($A49="","",IF(C49=Settings!$B$20,SUMIFS('Time Off Log'!$D$2:$D$2001,'Time Off Log'!$B$2:$B$2001,$A49,'Time Off Log'!$A$2:$A$2001,"&gt;="&amp;Settings!$B$4,'Time Off Log'!$A$2:$A$2001,"&lt;="&amp;Settings!$B$11),SUMIFS('Time Off Log'!$D$2:$D$2001,'Time Off Log'!$B$2:$B$2001,$A49,'Time Off Log'!$C$2:$C$2001,C49,'Time Off Log'!$A$2:$A$2001,"&gt;="&amp;Settings!$B$4,'Time Off Log'!$A$2:$A$2001,"&lt;="&amp;Settings!$B$11)))</f>
        <v/>
      </c>
      <c r="K49" s="26" t="str">
        <f>IF($A49="","",H49+I49-J49)</f>
        <v/>
      </c>
      <c r="L49" s="25" t="str">
        <f>IF(OR($A49="",N(Settings!$B$9)&lt;=0),"",ROUND(IF(Settings!$B$8="Days",K49*Settings!$B$9,K49/Settings!$B$9),2))</f>
        <v/>
      </c>
      <c r="M49" s="25" t="str">
        <f>IF($A49="","",IF(C49=Settings!$B$20,SUMIFS('Time Off Log'!$D$2:$D$2001,'Time Off Log'!$B$2:$B$2001,$A49,'Time Off Log'!$A$2:$A$2001,"&gt;"&amp;Settings!$B$11,'Time Off Log'!$A$2:$A$2001,"&lt;="&amp;Settings!$B$5),SUMIFS('Time Off Log'!$D$2:$D$2001,'Time Off Log'!$B$2:$B$2001,$A49,'Time Off Log'!$C$2:$C$2001,C49,'Time Off Log'!$A$2:$A$2001,"&gt;"&amp;Settings!$B$11,'Time Off Log'!$A$2:$A$2001,"&lt;="&amp;Settings!$B$5)))</f>
        <v/>
      </c>
      <c r="N49" s="25" t="str">
        <f>IF(OR($A49="",N$4=""),"",SUMIFS('Time Off Log'!$D$2:$D$2001,'Time Off Log'!$B$2:$B$2001,$A49,'Time Off Log'!$C$2:$C$2001,N$4,'Time Off Log'!$A$2:$A$2001,"&gt;="&amp;Settings!$B$4,'Time Off Log'!$A$2:$A$2001,"&lt;="&amp;Settings!$B$11))</f>
        <v/>
      </c>
      <c r="O49" s="25" t="str">
        <f>IF(OR($A49="",O$4=""),"",SUMIFS('Time Off Log'!$D$2:$D$2001,'Time Off Log'!$B$2:$B$2001,$A49,'Time Off Log'!$C$2:$C$2001,O$4,'Time Off Log'!$A$2:$A$2001,"&gt;="&amp;Settings!$B$4,'Time Off Log'!$A$2:$A$2001,"&lt;="&amp;Settings!$B$11))</f>
        <v/>
      </c>
      <c r="P49" s="25" t="str">
        <f>IF(OR($A49="",P$4=""),"",SUMIFS('Time Off Log'!$D$2:$D$2001,'Time Off Log'!$B$2:$B$2001,$A49,'Time Off Log'!$C$2:$C$2001,P$4,'Time Off Log'!$A$2:$A$2001,"&gt;="&amp;Settings!$B$4,'Time Off Log'!$A$2:$A$2001,"&lt;="&amp;Settings!$B$11))</f>
        <v/>
      </c>
      <c r="Q49" s="25" t="str">
        <f>IF(OR($A49="",Q$4=""),"",SUMIFS('Time Off Log'!$D$2:$D$2001,'Time Off Log'!$B$2:$B$2001,$A49,'Time Off Log'!$C$2:$C$2001,Q$4,'Time Off Log'!$A$2:$A$2001,"&gt;="&amp;Settings!$B$4,'Time Off Log'!$A$2:$A$2001,"&lt;="&amp;Settings!$B$11))</f>
        <v/>
      </c>
      <c r="R49" s="25" t="str">
        <f>IF(OR($A49="",R$4=""),"",SUMIFS('Time Off Log'!$D$2:$D$2001,'Time Off Log'!$B$2:$B$2001,$A49,'Time Off Log'!$C$2:$C$2001,R$4,'Time Off Log'!$A$2:$A$2001,"&gt;="&amp;Settings!$B$4,'Time Off Log'!$A$2:$A$2001,"&lt;="&amp;Settings!$B$11))</f>
        <v/>
      </c>
    </row>
    <row r="50" spans="1:18" x14ac:dyDescent="0.25">
      <c r="A50" s="22" t="str">
        <f>IF(Employees!$A$47="","",Employees!$A$47)</f>
        <v/>
      </c>
      <c r="B50" s="23" t="str">
        <f>IF($A50="","",IF(UPPER(Employees!$I$47)="N","N","Y"))</f>
        <v/>
      </c>
      <c r="C50" s="22" t="str">
        <f>IF($A50="","",IF(Employees!$E$47="",Settings!$B$15,Employees!$E$47))</f>
        <v/>
      </c>
      <c r="D50" s="24" t="str">
        <f>IF($A50="","",MAX(Settings!$B$4,N(Employees!$B$47)))</f>
        <v/>
      </c>
      <c r="E50" s="25" t="str">
        <f>IF($A50="","",N(Employees!$G$47))</f>
        <v/>
      </c>
      <c r="F50" s="25" t="str">
        <f>IF(OR($A50="",Employees!$F$47=""),"",N(Employees!$F$47))</f>
        <v/>
      </c>
      <c r="G50" s="25" t="str">
        <f>IF($A50="","",E50-H50)</f>
        <v/>
      </c>
      <c r="H50" s="25" t="str">
        <f>IF($A50="","",IF(F50="",E50,MIN(E50,F50)))</f>
        <v/>
      </c>
      <c r="I50" s="25" t="str">
        <f>IF($A50="","",IF(D50&gt;Settings!$B$11,0,ROUND(IF(Settings!$B$6="Per pay period",N(Employees!$D$47)*MIN(Settings!$B$7,INT((Settings!$B$11-D50+1)*Settings!$B$7/(Settings!$B$5-Settings!$B$4+1))),IF(Settings!$B$6="Per hour worked",N(Employees!$D$47)*N(Employees!$H$47),N(Employees!$D$47)*(Settings!$B$5-D50+1)/(Settings!$B$5-Settings!$B$4+1))),2)))</f>
        <v/>
      </c>
      <c r="J50" s="25" t="str">
        <f>IF($A50="","",IF(C50=Settings!$B$20,SUMIFS('Time Off Log'!$D$2:$D$2001,'Time Off Log'!$B$2:$B$2001,$A50,'Time Off Log'!$A$2:$A$2001,"&gt;="&amp;Settings!$B$4,'Time Off Log'!$A$2:$A$2001,"&lt;="&amp;Settings!$B$11),SUMIFS('Time Off Log'!$D$2:$D$2001,'Time Off Log'!$B$2:$B$2001,$A50,'Time Off Log'!$C$2:$C$2001,C50,'Time Off Log'!$A$2:$A$2001,"&gt;="&amp;Settings!$B$4,'Time Off Log'!$A$2:$A$2001,"&lt;="&amp;Settings!$B$11)))</f>
        <v/>
      </c>
      <c r="K50" s="26" t="str">
        <f>IF($A50="","",H50+I50-J50)</f>
        <v/>
      </c>
      <c r="L50" s="25" t="str">
        <f>IF(OR($A50="",N(Settings!$B$9)&lt;=0),"",ROUND(IF(Settings!$B$8="Days",K50*Settings!$B$9,K50/Settings!$B$9),2))</f>
        <v/>
      </c>
      <c r="M50" s="25" t="str">
        <f>IF($A50="","",IF(C50=Settings!$B$20,SUMIFS('Time Off Log'!$D$2:$D$2001,'Time Off Log'!$B$2:$B$2001,$A50,'Time Off Log'!$A$2:$A$2001,"&gt;"&amp;Settings!$B$11,'Time Off Log'!$A$2:$A$2001,"&lt;="&amp;Settings!$B$5),SUMIFS('Time Off Log'!$D$2:$D$2001,'Time Off Log'!$B$2:$B$2001,$A50,'Time Off Log'!$C$2:$C$2001,C50,'Time Off Log'!$A$2:$A$2001,"&gt;"&amp;Settings!$B$11,'Time Off Log'!$A$2:$A$2001,"&lt;="&amp;Settings!$B$5)))</f>
        <v/>
      </c>
      <c r="N50" s="25" t="str">
        <f>IF(OR($A50="",N$4=""),"",SUMIFS('Time Off Log'!$D$2:$D$2001,'Time Off Log'!$B$2:$B$2001,$A50,'Time Off Log'!$C$2:$C$2001,N$4,'Time Off Log'!$A$2:$A$2001,"&gt;="&amp;Settings!$B$4,'Time Off Log'!$A$2:$A$2001,"&lt;="&amp;Settings!$B$11))</f>
        <v/>
      </c>
      <c r="O50" s="25" t="str">
        <f>IF(OR($A50="",O$4=""),"",SUMIFS('Time Off Log'!$D$2:$D$2001,'Time Off Log'!$B$2:$B$2001,$A50,'Time Off Log'!$C$2:$C$2001,O$4,'Time Off Log'!$A$2:$A$2001,"&gt;="&amp;Settings!$B$4,'Time Off Log'!$A$2:$A$2001,"&lt;="&amp;Settings!$B$11))</f>
        <v/>
      </c>
      <c r="P50" s="25" t="str">
        <f>IF(OR($A50="",P$4=""),"",SUMIFS('Time Off Log'!$D$2:$D$2001,'Time Off Log'!$B$2:$B$2001,$A50,'Time Off Log'!$C$2:$C$2001,P$4,'Time Off Log'!$A$2:$A$2001,"&gt;="&amp;Settings!$B$4,'Time Off Log'!$A$2:$A$2001,"&lt;="&amp;Settings!$B$11))</f>
        <v/>
      </c>
      <c r="Q50" s="25" t="str">
        <f>IF(OR($A50="",Q$4=""),"",SUMIFS('Time Off Log'!$D$2:$D$2001,'Time Off Log'!$B$2:$B$2001,$A50,'Time Off Log'!$C$2:$C$2001,Q$4,'Time Off Log'!$A$2:$A$2001,"&gt;="&amp;Settings!$B$4,'Time Off Log'!$A$2:$A$2001,"&lt;="&amp;Settings!$B$11))</f>
        <v/>
      </c>
      <c r="R50" s="25" t="str">
        <f>IF(OR($A50="",R$4=""),"",SUMIFS('Time Off Log'!$D$2:$D$2001,'Time Off Log'!$B$2:$B$2001,$A50,'Time Off Log'!$C$2:$C$2001,R$4,'Time Off Log'!$A$2:$A$2001,"&gt;="&amp;Settings!$B$4,'Time Off Log'!$A$2:$A$2001,"&lt;="&amp;Settings!$B$11))</f>
        <v/>
      </c>
    </row>
    <row r="51" spans="1:18" x14ac:dyDescent="0.25">
      <c r="A51" s="22" t="str">
        <f>IF(Employees!$A$48="","",Employees!$A$48)</f>
        <v/>
      </c>
      <c r="B51" s="23" t="str">
        <f>IF($A51="","",IF(UPPER(Employees!$I$48)="N","N","Y"))</f>
        <v/>
      </c>
      <c r="C51" s="22" t="str">
        <f>IF($A51="","",IF(Employees!$E$48="",Settings!$B$15,Employees!$E$48))</f>
        <v/>
      </c>
      <c r="D51" s="24" t="str">
        <f>IF($A51="","",MAX(Settings!$B$4,N(Employees!$B$48)))</f>
        <v/>
      </c>
      <c r="E51" s="25" t="str">
        <f>IF($A51="","",N(Employees!$G$48))</f>
        <v/>
      </c>
      <c r="F51" s="25" t="str">
        <f>IF(OR($A51="",Employees!$F$48=""),"",N(Employees!$F$48))</f>
        <v/>
      </c>
      <c r="G51" s="25" t="str">
        <f>IF($A51="","",E51-H51)</f>
        <v/>
      </c>
      <c r="H51" s="25" t="str">
        <f>IF($A51="","",IF(F51="",E51,MIN(E51,F51)))</f>
        <v/>
      </c>
      <c r="I51" s="25" t="str">
        <f>IF($A51="","",IF(D51&gt;Settings!$B$11,0,ROUND(IF(Settings!$B$6="Per pay period",N(Employees!$D$48)*MIN(Settings!$B$7,INT((Settings!$B$11-D51+1)*Settings!$B$7/(Settings!$B$5-Settings!$B$4+1))),IF(Settings!$B$6="Per hour worked",N(Employees!$D$48)*N(Employees!$H$48),N(Employees!$D$48)*(Settings!$B$5-D51+1)/(Settings!$B$5-Settings!$B$4+1))),2)))</f>
        <v/>
      </c>
      <c r="J51" s="25" t="str">
        <f>IF($A51="","",IF(C51=Settings!$B$20,SUMIFS('Time Off Log'!$D$2:$D$2001,'Time Off Log'!$B$2:$B$2001,$A51,'Time Off Log'!$A$2:$A$2001,"&gt;="&amp;Settings!$B$4,'Time Off Log'!$A$2:$A$2001,"&lt;="&amp;Settings!$B$11),SUMIFS('Time Off Log'!$D$2:$D$2001,'Time Off Log'!$B$2:$B$2001,$A51,'Time Off Log'!$C$2:$C$2001,C51,'Time Off Log'!$A$2:$A$2001,"&gt;="&amp;Settings!$B$4,'Time Off Log'!$A$2:$A$2001,"&lt;="&amp;Settings!$B$11)))</f>
        <v/>
      </c>
      <c r="K51" s="26" t="str">
        <f>IF($A51="","",H51+I51-J51)</f>
        <v/>
      </c>
      <c r="L51" s="25" t="str">
        <f>IF(OR($A51="",N(Settings!$B$9)&lt;=0),"",ROUND(IF(Settings!$B$8="Days",K51*Settings!$B$9,K51/Settings!$B$9),2))</f>
        <v/>
      </c>
      <c r="M51" s="25" t="str">
        <f>IF($A51="","",IF(C51=Settings!$B$20,SUMIFS('Time Off Log'!$D$2:$D$2001,'Time Off Log'!$B$2:$B$2001,$A51,'Time Off Log'!$A$2:$A$2001,"&gt;"&amp;Settings!$B$11,'Time Off Log'!$A$2:$A$2001,"&lt;="&amp;Settings!$B$5),SUMIFS('Time Off Log'!$D$2:$D$2001,'Time Off Log'!$B$2:$B$2001,$A51,'Time Off Log'!$C$2:$C$2001,C51,'Time Off Log'!$A$2:$A$2001,"&gt;"&amp;Settings!$B$11,'Time Off Log'!$A$2:$A$2001,"&lt;="&amp;Settings!$B$5)))</f>
        <v/>
      </c>
      <c r="N51" s="25" t="str">
        <f>IF(OR($A51="",N$4=""),"",SUMIFS('Time Off Log'!$D$2:$D$2001,'Time Off Log'!$B$2:$B$2001,$A51,'Time Off Log'!$C$2:$C$2001,N$4,'Time Off Log'!$A$2:$A$2001,"&gt;="&amp;Settings!$B$4,'Time Off Log'!$A$2:$A$2001,"&lt;="&amp;Settings!$B$11))</f>
        <v/>
      </c>
      <c r="O51" s="25" t="str">
        <f>IF(OR($A51="",O$4=""),"",SUMIFS('Time Off Log'!$D$2:$D$2001,'Time Off Log'!$B$2:$B$2001,$A51,'Time Off Log'!$C$2:$C$2001,O$4,'Time Off Log'!$A$2:$A$2001,"&gt;="&amp;Settings!$B$4,'Time Off Log'!$A$2:$A$2001,"&lt;="&amp;Settings!$B$11))</f>
        <v/>
      </c>
      <c r="P51" s="25" t="str">
        <f>IF(OR($A51="",P$4=""),"",SUMIFS('Time Off Log'!$D$2:$D$2001,'Time Off Log'!$B$2:$B$2001,$A51,'Time Off Log'!$C$2:$C$2001,P$4,'Time Off Log'!$A$2:$A$2001,"&gt;="&amp;Settings!$B$4,'Time Off Log'!$A$2:$A$2001,"&lt;="&amp;Settings!$B$11))</f>
        <v/>
      </c>
      <c r="Q51" s="25" t="str">
        <f>IF(OR($A51="",Q$4=""),"",SUMIFS('Time Off Log'!$D$2:$D$2001,'Time Off Log'!$B$2:$B$2001,$A51,'Time Off Log'!$C$2:$C$2001,Q$4,'Time Off Log'!$A$2:$A$2001,"&gt;="&amp;Settings!$B$4,'Time Off Log'!$A$2:$A$2001,"&lt;="&amp;Settings!$B$11))</f>
        <v/>
      </c>
      <c r="R51" s="25" t="str">
        <f>IF(OR($A51="",R$4=""),"",SUMIFS('Time Off Log'!$D$2:$D$2001,'Time Off Log'!$B$2:$B$2001,$A51,'Time Off Log'!$C$2:$C$2001,R$4,'Time Off Log'!$A$2:$A$2001,"&gt;="&amp;Settings!$B$4,'Time Off Log'!$A$2:$A$2001,"&lt;="&amp;Settings!$B$11))</f>
        <v/>
      </c>
    </row>
    <row r="52" spans="1:18" x14ac:dyDescent="0.25">
      <c r="A52" s="22" t="str">
        <f>IF(Employees!$A$49="","",Employees!$A$49)</f>
        <v/>
      </c>
      <c r="B52" s="23" t="str">
        <f>IF($A52="","",IF(UPPER(Employees!$I$49)="N","N","Y"))</f>
        <v/>
      </c>
      <c r="C52" s="22" t="str">
        <f>IF($A52="","",IF(Employees!$E$49="",Settings!$B$15,Employees!$E$49))</f>
        <v/>
      </c>
      <c r="D52" s="24" t="str">
        <f>IF($A52="","",MAX(Settings!$B$4,N(Employees!$B$49)))</f>
        <v/>
      </c>
      <c r="E52" s="25" t="str">
        <f>IF($A52="","",N(Employees!$G$49))</f>
        <v/>
      </c>
      <c r="F52" s="25" t="str">
        <f>IF(OR($A52="",Employees!$F$49=""),"",N(Employees!$F$49))</f>
        <v/>
      </c>
      <c r="G52" s="25" t="str">
        <f>IF($A52="","",E52-H52)</f>
        <v/>
      </c>
      <c r="H52" s="25" t="str">
        <f>IF($A52="","",IF(F52="",E52,MIN(E52,F52)))</f>
        <v/>
      </c>
      <c r="I52" s="25" t="str">
        <f>IF($A52="","",IF(D52&gt;Settings!$B$11,0,ROUND(IF(Settings!$B$6="Per pay period",N(Employees!$D$49)*MIN(Settings!$B$7,INT((Settings!$B$11-D52+1)*Settings!$B$7/(Settings!$B$5-Settings!$B$4+1))),IF(Settings!$B$6="Per hour worked",N(Employees!$D$49)*N(Employees!$H$49),N(Employees!$D$49)*(Settings!$B$5-D52+1)/(Settings!$B$5-Settings!$B$4+1))),2)))</f>
        <v/>
      </c>
      <c r="J52" s="25" t="str">
        <f>IF($A52="","",IF(C52=Settings!$B$20,SUMIFS('Time Off Log'!$D$2:$D$2001,'Time Off Log'!$B$2:$B$2001,$A52,'Time Off Log'!$A$2:$A$2001,"&gt;="&amp;Settings!$B$4,'Time Off Log'!$A$2:$A$2001,"&lt;="&amp;Settings!$B$11),SUMIFS('Time Off Log'!$D$2:$D$2001,'Time Off Log'!$B$2:$B$2001,$A52,'Time Off Log'!$C$2:$C$2001,C52,'Time Off Log'!$A$2:$A$2001,"&gt;="&amp;Settings!$B$4,'Time Off Log'!$A$2:$A$2001,"&lt;="&amp;Settings!$B$11)))</f>
        <v/>
      </c>
      <c r="K52" s="26" t="str">
        <f>IF($A52="","",H52+I52-J52)</f>
        <v/>
      </c>
      <c r="L52" s="25" t="str">
        <f>IF(OR($A52="",N(Settings!$B$9)&lt;=0),"",ROUND(IF(Settings!$B$8="Days",K52*Settings!$B$9,K52/Settings!$B$9),2))</f>
        <v/>
      </c>
      <c r="M52" s="25" t="str">
        <f>IF($A52="","",IF(C52=Settings!$B$20,SUMIFS('Time Off Log'!$D$2:$D$2001,'Time Off Log'!$B$2:$B$2001,$A52,'Time Off Log'!$A$2:$A$2001,"&gt;"&amp;Settings!$B$11,'Time Off Log'!$A$2:$A$2001,"&lt;="&amp;Settings!$B$5),SUMIFS('Time Off Log'!$D$2:$D$2001,'Time Off Log'!$B$2:$B$2001,$A52,'Time Off Log'!$C$2:$C$2001,C52,'Time Off Log'!$A$2:$A$2001,"&gt;"&amp;Settings!$B$11,'Time Off Log'!$A$2:$A$2001,"&lt;="&amp;Settings!$B$5)))</f>
        <v/>
      </c>
      <c r="N52" s="25" t="str">
        <f>IF(OR($A52="",N$4=""),"",SUMIFS('Time Off Log'!$D$2:$D$2001,'Time Off Log'!$B$2:$B$2001,$A52,'Time Off Log'!$C$2:$C$2001,N$4,'Time Off Log'!$A$2:$A$2001,"&gt;="&amp;Settings!$B$4,'Time Off Log'!$A$2:$A$2001,"&lt;="&amp;Settings!$B$11))</f>
        <v/>
      </c>
      <c r="O52" s="25" t="str">
        <f>IF(OR($A52="",O$4=""),"",SUMIFS('Time Off Log'!$D$2:$D$2001,'Time Off Log'!$B$2:$B$2001,$A52,'Time Off Log'!$C$2:$C$2001,O$4,'Time Off Log'!$A$2:$A$2001,"&gt;="&amp;Settings!$B$4,'Time Off Log'!$A$2:$A$2001,"&lt;="&amp;Settings!$B$11))</f>
        <v/>
      </c>
      <c r="P52" s="25" t="str">
        <f>IF(OR($A52="",P$4=""),"",SUMIFS('Time Off Log'!$D$2:$D$2001,'Time Off Log'!$B$2:$B$2001,$A52,'Time Off Log'!$C$2:$C$2001,P$4,'Time Off Log'!$A$2:$A$2001,"&gt;="&amp;Settings!$B$4,'Time Off Log'!$A$2:$A$2001,"&lt;="&amp;Settings!$B$11))</f>
        <v/>
      </c>
      <c r="Q52" s="25" t="str">
        <f>IF(OR($A52="",Q$4=""),"",SUMIFS('Time Off Log'!$D$2:$D$2001,'Time Off Log'!$B$2:$B$2001,$A52,'Time Off Log'!$C$2:$C$2001,Q$4,'Time Off Log'!$A$2:$A$2001,"&gt;="&amp;Settings!$B$4,'Time Off Log'!$A$2:$A$2001,"&lt;="&amp;Settings!$B$11))</f>
        <v/>
      </c>
      <c r="R52" s="25" t="str">
        <f>IF(OR($A52="",R$4=""),"",SUMIFS('Time Off Log'!$D$2:$D$2001,'Time Off Log'!$B$2:$B$2001,$A52,'Time Off Log'!$C$2:$C$2001,R$4,'Time Off Log'!$A$2:$A$2001,"&gt;="&amp;Settings!$B$4,'Time Off Log'!$A$2:$A$2001,"&lt;="&amp;Settings!$B$11))</f>
        <v/>
      </c>
    </row>
    <row r="53" spans="1:18" x14ac:dyDescent="0.25">
      <c r="A53" s="22" t="str">
        <f>IF(Employees!$A$50="","",Employees!$A$50)</f>
        <v/>
      </c>
      <c r="B53" s="23" t="str">
        <f>IF($A53="","",IF(UPPER(Employees!$I$50)="N","N","Y"))</f>
        <v/>
      </c>
      <c r="C53" s="22" t="str">
        <f>IF($A53="","",IF(Employees!$E$50="",Settings!$B$15,Employees!$E$50))</f>
        <v/>
      </c>
      <c r="D53" s="24" t="str">
        <f>IF($A53="","",MAX(Settings!$B$4,N(Employees!$B$50)))</f>
        <v/>
      </c>
      <c r="E53" s="25" t="str">
        <f>IF($A53="","",N(Employees!$G$50))</f>
        <v/>
      </c>
      <c r="F53" s="25" t="str">
        <f>IF(OR($A53="",Employees!$F$50=""),"",N(Employees!$F$50))</f>
        <v/>
      </c>
      <c r="G53" s="25" t="str">
        <f>IF($A53="","",E53-H53)</f>
        <v/>
      </c>
      <c r="H53" s="25" t="str">
        <f>IF($A53="","",IF(F53="",E53,MIN(E53,F53)))</f>
        <v/>
      </c>
      <c r="I53" s="25" t="str">
        <f>IF($A53="","",IF(D53&gt;Settings!$B$11,0,ROUND(IF(Settings!$B$6="Per pay period",N(Employees!$D$50)*MIN(Settings!$B$7,INT((Settings!$B$11-D53+1)*Settings!$B$7/(Settings!$B$5-Settings!$B$4+1))),IF(Settings!$B$6="Per hour worked",N(Employees!$D$50)*N(Employees!$H$50),N(Employees!$D$50)*(Settings!$B$5-D53+1)/(Settings!$B$5-Settings!$B$4+1))),2)))</f>
        <v/>
      </c>
      <c r="J53" s="25" t="str">
        <f>IF($A53="","",IF(C53=Settings!$B$20,SUMIFS('Time Off Log'!$D$2:$D$2001,'Time Off Log'!$B$2:$B$2001,$A53,'Time Off Log'!$A$2:$A$2001,"&gt;="&amp;Settings!$B$4,'Time Off Log'!$A$2:$A$2001,"&lt;="&amp;Settings!$B$11),SUMIFS('Time Off Log'!$D$2:$D$2001,'Time Off Log'!$B$2:$B$2001,$A53,'Time Off Log'!$C$2:$C$2001,C53,'Time Off Log'!$A$2:$A$2001,"&gt;="&amp;Settings!$B$4,'Time Off Log'!$A$2:$A$2001,"&lt;="&amp;Settings!$B$11)))</f>
        <v/>
      </c>
      <c r="K53" s="26" t="str">
        <f>IF($A53="","",H53+I53-J53)</f>
        <v/>
      </c>
      <c r="L53" s="25" t="str">
        <f>IF(OR($A53="",N(Settings!$B$9)&lt;=0),"",ROUND(IF(Settings!$B$8="Days",K53*Settings!$B$9,K53/Settings!$B$9),2))</f>
        <v/>
      </c>
      <c r="M53" s="25" t="str">
        <f>IF($A53="","",IF(C53=Settings!$B$20,SUMIFS('Time Off Log'!$D$2:$D$2001,'Time Off Log'!$B$2:$B$2001,$A53,'Time Off Log'!$A$2:$A$2001,"&gt;"&amp;Settings!$B$11,'Time Off Log'!$A$2:$A$2001,"&lt;="&amp;Settings!$B$5),SUMIFS('Time Off Log'!$D$2:$D$2001,'Time Off Log'!$B$2:$B$2001,$A53,'Time Off Log'!$C$2:$C$2001,C53,'Time Off Log'!$A$2:$A$2001,"&gt;"&amp;Settings!$B$11,'Time Off Log'!$A$2:$A$2001,"&lt;="&amp;Settings!$B$5)))</f>
        <v/>
      </c>
      <c r="N53" s="25" t="str">
        <f>IF(OR($A53="",N$4=""),"",SUMIFS('Time Off Log'!$D$2:$D$2001,'Time Off Log'!$B$2:$B$2001,$A53,'Time Off Log'!$C$2:$C$2001,N$4,'Time Off Log'!$A$2:$A$2001,"&gt;="&amp;Settings!$B$4,'Time Off Log'!$A$2:$A$2001,"&lt;="&amp;Settings!$B$11))</f>
        <v/>
      </c>
      <c r="O53" s="25" t="str">
        <f>IF(OR($A53="",O$4=""),"",SUMIFS('Time Off Log'!$D$2:$D$2001,'Time Off Log'!$B$2:$B$2001,$A53,'Time Off Log'!$C$2:$C$2001,O$4,'Time Off Log'!$A$2:$A$2001,"&gt;="&amp;Settings!$B$4,'Time Off Log'!$A$2:$A$2001,"&lt;="&amp;Settings!$B$11))</f>
        <v/>
      </c>
      <c r="P53" s="25" t="str">
        <f>IF(OR($A53="",P$4=""),"",SUMIFS('Time Off Log'!$D$2:$D$2001,'Time Off Log'!$B$2:$B$2001,$A53,'Time Off Log'!$C$2:$C$2001,P$4,'Time Off Log'!$A$2:$A$2001,"&gt;="&amp;Settings!$B$4,'Time Off Log'!$A$2:$A$2001,"&lt;="&amp;Settings!$B$11))</f>
        <v/>
      </c>
      <c r="Q53" s="25" t="str">
        <f>IF(OR($A53="",Q$4=""),"",SUMIFS('Time Off Log'!$D$2:$D$2001,'Time Off Log'!$B$2:$B$2001,$A53,'Time Off Log'!$C$2:$C$2001,Q$4,'Time Off Log'!$A$2:$A$2001,"&gt;="&amp;Settings!$B$4,'Time Off Log'!$A$2:$A$2001,"&lt;="&amp;Settings!$B$11))</f>
        <v/>
      </c>
      <c r="R53" s="25" t="str">
        <f>IF(OR($A53="",R$4=""),"",SUMIFS('Time Off Log'!$D$2:$D$2001,'Time Off Log'!$B$2:$B$2001,$A53,'Time Off Log'!$C$2:$C$2001,R$4,'Time Off Log'!$A$2:$A$2001,"&gt;="&amp;Settings!$B$4,'Time Off Log'!$A$2:$A$2001,"&lt;="&amp;Settings!$B$11))</f>
        <v/>
      </c>
    </row>
    <row r="54" spans="1:18" x14ac:dyDescent="0.25">
      <c r="A54" s="22" t="str">
        <f>IF(Employees!$A$51="","",Employees!$A$51)</f>
        <v/>
      </c>
      <c r="B54" s="23" t="str">
        <f>IF($A54="","",IF(UPPER(Employees!$I$51)="N","N","Y"))</f>
        <v/>
      </c>
      <c r="C54" s="22" t="str">
        <f>IF($A54="","",IF(Employees!$E$51="",Settings!$B$15,Employees!$E$51))</f>
        <v/>
      </c>
      <c r="D54" s="24" t="str">
        <f>IF($A54="","",MAX(Settings!$B$4,N(Employees!$B$51)))</f>
        <v/>
      </c>
      <c r="E54" s="25" t="str">
        <f>IF($A54="","",N(Employees!$G$51))</f>
        <v/>
      </c>
      <c r="F54" s="25" t="str">
        <f>IF(OR($A54="",Employees!$F$51=""),"",N(Employees!$F$51))</f>
        <v/>
      </c>
      <c r="G54" s="25" t="str">
        <f>IF($A54="","",E54-H54)</f>
        <v/>
      </c>
      <c r="H54" s="25" t="str">
        <f>IF($A54="","",IF(F54="",E54,MIN(E54,F54)))</f>
        <v/>
      </c>
      <c r="I54" s="25" t="str">
        <f>IF($A54="","",IF(D54&gt;Settings!$B$11,0,ROUND(IF(Settings!$B$6="Per pay period",N(Employees!$D$51)*MIN(Settings!$B$7,INT((Settings!$B$11-D54+1)*Settings!$B$7/(Settings!$B$5-Settings!$B$4+1))),IF(Settings!$B$6="Per hour worked",N(Employees!$D$51)*N(Employees!$H$51),N(Employees!$D$51)*(Settings!$B$5-D54+1)/(Settings!$B$5-Settings!$B$4+1))),2)))</f>
        <v/>
      </c>
      <c r="J54" s="25" t="str">
        <f>IF($A54="","",IF(C54=Settings!$B$20,SUMIFS('Time Off Log'!$D$2:$D$2001,'Time Off Log'!$B$2:$B$2001,$A54,'Time Off Log'!$A$2:$A$2001,"&gt;="&amp;Settings!$B$4,'Time Off Log'!$A$2:$A$2001,"&lt;="&amp;Settings!$B$11),SUMIFS('Time Off Log'!$D$2:$D$2001,'Time Off Log'!$B$2:$B$2001,$A54,'Time Off Log'!$C$2:$C$2001,C54,'Time Off Log'!$A$2:$A$2001,"&gt;="&amp;Settings!$B$4,'Time Off Log'!$A$2:$A$2001,"&lt;="&amp;Settings!$B$11)))</f>
        <v/>
      </c>
      <c r="K54" s="26" t="str">
        <f>IF($A54="","",H54+I54-J54)</f>
        <v/>
      </c>
      <c r="L54" s="25" t="str">
        <f>IF(OR($A54="",N(Settings!$B$9)&lt;=0),"",ROUND(IF(Settings!$B$8="Days",K54*Settings!$B$9,K54/Settings!$B$9),2))</f>
        <v/>
      </c>
      <c r="M54" s="25" t="str">
        <f>IF($A54="","",IF(C54=Settings!$B$20,SUMIFS('Time Off Log'!$D$2:$D$2001,'Time Off Log'!$B$2:$B$2001,$A54,'Time Off Log'!$A$2:$A$2001,"&gt;"&amp;Settings!$B$11,'Time Off Log'!$A$2:$A$2001,"&lt;="&amp;Settings!$B$5),SUMIFS('Time Off Log'!$D$2:$D$2001,'Time Off Log'!$B$2:$B$2001,$A54,'Time Off Log'!$C$2:$C$2001,C54,'Time Off Log'!$A$2:$A$2001,"&gt;"&amp;Settings!$B$11,'Time Off Log'!$A$2:$A$2001,"&lt;="&amp;Settings!$B$5)))</f>
        <v/>
      </c>
      <c r="N54" s="25" t="str">
        <f>IF(OR($A54="",N$4=""),"",SUMIFS('Time Off Log'!$D$2:$D$2001,'Time Off Log'!$B$2:$B$2001,$A54,'Time Off Log'!$C$2:$C$2001,N$4,'Time Off Log'!$A$2:$A$2001,"&gt;="&amp;Settings!$B$4,'Time Off Log'!$A$2:$A$2001,"&lt;="&amp;Settings!$B$11))</f>
        <v/>
      </c>
      <c r="O54" s="25" t="str">
        <f>IF(OR($A54="",O$4=""),"",SUMIFS('Time Off Log'!$D$2:$D$2001,'Time Off Log'!$B$2:$B$2001,$A54,'Time Off Log'!$C$2:$C$2001,O$4,'Time Off Log'!$A$2:$A$2001,"&gt;="&amp;Settings!$B$4,'Time Off Log'!$A$2:$A$2001,"&lt;="&amp;Settings!$B$11))</f>
        <v/>
      </c>
      <c r="P54" s="25" t="str">
        <f>IF(OR($A54="",P$4=""),"",SUMIFS('Time Off Log'!$D$2:$D$2001,'Time Off Log'!$B$2:$B$2001,$A54,'Time Off Log'!$C$2:$C$2001,P$4,'Time Off Log'!$A$2:$A$2001,"&gt;="&amp;Settings!$B$4,'Time Off Log'!$A$2:$A$2001,"&lt;="&amp;Settings!$B$11))</f>
        <v/>
      </c>
      <c r="Q54" s="25" t="str">
        <f>IF(OR($A54="",Q$4=""),"",SUMIFS('Time Off Log'!$D$2:$D$2001,'Time Off Log'!$B$2:$B$2001,$A54,'Time Off Log'!$C$2:$C$2001,Q$4,'Time Off Log'!$A$2:$A$2001,"&gt;="&amp;Settings!$B$4,'Time Off Log'!$A$2:$A$2001,"&lt;="&amp;Settings!$B$11))</f>
        <v/>
      </c>
      <c r="R54" s="25" t="str">
        <f>IF(OR($A54="",R$4=""),"",SUMIFS('Time Off Log'!$D$2:$D$2001,'Time Off Log'!$B$2:$B$2001,$A54,'Time Off Log'!$C$2:$C$2001,R$4,'Time Off Log'!$A$2:$A$2001,"&gt;="&amp;Settings!$B$4,'Time Off Log'!$A$2:$A$2001,"&lt;="&amp;Settings!$B$11))</f>
        <v/>
      </c>
    </row>
    <row r="56" spans="1:18" x14ac:dyDescent="0.25">
      <c r="A56" s="7" t="s">
        <v>138</v>
      </c>
      <c r="B56" s="7"/>
      <c r="C56" s="7"/>
      <c r="D56" s="7"/>
      <c r="E56" s="7"/>
      <c r="F56" s="7"/>
      <c r="G56" s="7"/>
      <c r="H56" s="7"/>
      <c r="I56" s="7"/>
      <c r="J56" s="7"/>
      <c r="K56" s="7"/>
      <c r="L56" s="7"/>
      <c r="M56" s="7"/>
      <c r="N56" s="7"/>
      <c r="O56" s="7"/>
      <c r="P56" s="7"/>
      <c r="Q56" s="7"/>
      <c r="R56" s="7"/>
    </row>
  </sheetData>
  <sheetProtection sheet="1" formatColumns="0" formatRows="0"/>
  <mergeCells count="2">
    <mergeCell ref="N3:R3"/>
    <mergeCell ref="A56:R56"/>
  </mergeCells>
  <conditionalFormatting sqref="K5:K54">
    <cfRule type="cellIs" dxfId="4" priority="5" operator="lessThan">
      <formula>0</formula>
    </cfRule>
  </conditionalFormatting>
  <conditionalFormatting sqref="A5:R54">
    <cfRule type="expression" dxfId="5" priority="6">
      <formula>$B5="N"</formula>
    </cfRule>
  </conditionalFormatting>
  <conditionalFormatting sqref="G5:G54">
    <cfRule type="expression" dxfId="6" priority="7">
      <formula>AND(ISNUMBER(G5),G5&gt;0)</formula>
    </cfRule>
  </conditionalFormatting>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7A6A"/>
    <pageSetUpPr fitToPage="1"/>
  </sheetPr>
  <dimension ref="A1:AG56"/>
  <sheetViews>
    <sheetView workbookViewId="0" showGridLines="0">
      <pane xSplit="1" ySplit="5" topLeftCell="B6" activePane="bottomRight" state="frozen"/>
      <selection pane="bottomRight"/>
    </sheetView>
  </sheetViews>
  <sheetFormatPr defaultRowHeight="15" outlineLevelRow="0" outlineLevelCol="0" x14ac:dyDescent="55"/>
  <cols>
    <col min="1" max="1" width="24" customWidth="1"/>
    <col min="2" max="32" width="4.3" customWidth="1"/>
  </cols>
  <sheetData>
    <row r="1" spans="1:1" x14ac:dyDescent="0.25">
      <c r="A1" s="6" t="s">
        <v>139</v>
      </c>
    </row>
    <row r="2" spans="1:33" x14ac:dyDescent="0.25">
      <c r="A2" s="8" t="s">
        <v>140</v>
      </c>
      <c r="B2" s="27" t="s">
        <v>141</v>
      </c>
      <c r="C2" s="27"/>
      <c r="D2" s="27"/>
      <c r="E2" s="27"/>
      <c r="F2" s="27"/>
      <c r="G2" s="27"/>
      <c r="H2" s="27"/>
      <c r="I2" s="27"/>
      <c r="K2" s="28" t="s">
        <v>142</v>
      </c>
      <c r="L2" s="28"/>
      <c r="M2" s="28"/>
      <c r="N2" s="28"/>
      <c r="O2" s="8">
        <f>Lists!$K$2</f>
        <v>0</v>
      </c>
      <c r="Q2" s="7" t="s">
        <v>143</v>
      </c>
      <c r="R2" s="7"/>
      <c r="S2" s="7"/>
      <c r="T2" s="7"/>
      <c r="U2" s="7"/>
      <c r="V2" s="7"/>
      <c r="W2" s="7"/>
      <c r="X2" s="7"/>
      <c r="Y2" s="7"/>
      <c r="Z2" s="7"/>
      <c r="AA2" s="7"/>
      <c r="AB2" s="7"/>
      <c r="AC2" s="7"/>
      <c r="AD2" s="7"/>
      <c r="AE2" s="7"/>
      <c r="AF2" s="7"/>
      <c r="AG2" s="7"/>
    </row>
    <row r="3" spans="2:33" x14ac:dyDescent="0.25">
      <c r="B3" s="29" t="str">
        <f>IF(Settings!$B$15="","",UPPER(LEFT(Settings!$B$15,1))&amp;" = "&amp;Settings!$B$15)</f>
        <v>V = Vacation</v>
      </c>
      <c r="C3" s="29"/>
      <c r="D3" s="29"/>
      <c r="E3" s="29"/>
      <c r="F3" s="30" t="str">
        <f>IF(Settings!$B$16="","",UPPER(LEFT(Settings!$B$16,1))&amp;" = "&amp;Settings!$B$16)</f>
        <v>P = Personal</v>
      </c>
      <c r="G3" s="30"/>
      <c r="H3" s="30"/>
      <c r="I3" s="30"/>
      <c r="J3" s="31" t="str">
        <f>IF(Settings!$B$17="","",UPPER(LEFT(Settings!$B$17,1))&amp;" = "&amp;Settings!$B$17)</f>
        <v>S = Sick</v>
      </c>
      <c r="K3" s="31"/>
      <c r="L3" s="31"/>
      <c r="M3" s="31"/>
      <c r="N3" s="32" t="str">
        <f>IF(Settings!$B$18="","",UPPER(LEFT(Settings!$B$18,1))&amp;" = "&amp;Settings!$B$18)</f>
        <v>O = Other</v>
      </c>
      <c r="O3" s="32"/>
      <c r="P3" s="32"/>
      <c r="Q3" s="32"/>
      <c r="R3" s="33" t="str">
        <f>IF(Settings!$B$19="","",UPPER(LEFT(Settings!$B$19,1))&amp;" = "&amp;Settings!$B$19)</f>
        <v/>
      </c>
      <c r="S3" s="33"/>
      <c r="T3" s="33"/>
      <c r="U3" s="33"/>
      <c r="V3" s="7" t="s">
        <v>144</v>
      </c>
      <c r="W3" s="7"/>
      <c r="X3" s="7"/>
      <c r="Y3" s="7"/>
      <c r="Z3" s="7"/>
      <c r="AA3" s="7"/>
      <c r="AB3" s="7"/>
      <c r="AC3" s="7"/>
      <c r="AD3" s="7"/>
      <c r="AE3" s="7"/>
      <c r="AF3" s="7"/>
      <c r="AG3" s="7"/>
    </row>
    <row r="4" spans="1:33" x14ac:dyDescent="0.25">
      <c r="A4" t="s">
        <v>145</v>
      </c>
      <c r="B4" s="34" t="str">
        <f>IF(B$5="","",CHOOSE(WEEKDAY(B$5),"Su","Mo","Tu","We","Th","Fr","Sa"))</f>
        <v>Th</v>
      </c>
      <c r="C4" s="34" t="str">
        <f>IF(C$5="","",CHOOSE(WEEKDAY(C$5),"Su","Mo","Tu","We","Th","Fr","Sa"))</f>
        <v>Fr</v>
      </c>
      <c r="D4" s="34" t="str">
        <f>IF(D$5="","",CHOOSE(WEEKDAY(D$5),"Su","Mo","Tu","We","Th","Fr","Sa"))</f>
        <v>Sa</v>
      </c>
      <c r="E4" s="34" t="str">
        <f>IF(E$5="","",CHOOSE(WEEKDAY(E$5),"Su","Mo","Tu","We","Th","Fr","Sa"))</f>
        <v>Su</v>
      </c>
      <c r="F4" s="34" t="str">
        <f>IF(F$5="","",CHOOSE(WEEKDAY(F$5),"Su","Mo","Tu","We","Th","Fr","Sa"))</f>
        <v>Mo</v>
      </c>
      <c r="G4" s="34" t="str">
        <f>IF(G$5="","",CHOOSE(WEEKDAY(G$5),"Su","Mo","Tu","We","Th","Fr","Sa"))</f>
        <v>Tu</v>
      </c>
      <c r="H4" s="34" t="str">
        <f>IF(H$5="","",CHOOSE(WEEKDAY(H$5),"Su","Mo","Tu","We","Th","Fr","Sa"))</f>
        <v>We</v>
      </c>
      <c r="I4" s="34" t="str">
        <f>IF(I$5="","",CHOOSE(WEEKDAY(I$5),"Su","Mo","Tu","We","Th","Fr","Sa"))</f>
        <v>Th</v>
      </c>
      <c r="J4" s="34" t="str">
        <f>IF(J$5="","",CHOOSE(WEEKDAY(J$5),"Su","Mo","Tu","We","Th","Fr","Sa"))</f>
        <v>Fr</v>
      </c>
      <c r="K4" s="34" t="str">
        <f>IF(K$5="","",CHOOSE(WEEKDAY(K$5),"Su","Mo","Tu","We","Th","Fr","Sa"))</f>
        <v>Sa</v>
      </c>
      <c r="L4" s="34" t="str">
        <f>IF(L$5="","",CHOOSE(WEEKDAY(L$5),"Su","Mo","Tu","We","Th","Fr","Sa"))</f>
        <v>Su</v>
      </c>
      <c r="M4" s="34" t="str">
        <f>IF(M$5="","",CHOOSE(WEEKDAY(M$5),"Su","Mo","Tu","We","Th","Fr","Sa"))</f>
        <v>Mo</v>
      </c>
      <c r="N4" s="34" t="str">
        <f>IF(N$5="","",CHOOSE(WEEKDAY(N$5),"Su","Mo","Tu","We","Th","Fr","Sa"))</f>
        <v>Tu</v>
      </c>
      <c r="O4" s="34" t="str">
        <f>IF(O$5="","",CHOOSE(WEEKDAY(O$5),"Su","Mo","Tu","We","Th","Fr","Sa"))</f>
        <v>We</v>
      </c>
      <c r="P4" s="34" t="str">
        <f>IF(P$5="","",CHOOSE(WEEKDAY(P$5),"Su","Mo","Tu","We","Th","Fr","Sa"))</f>
        <v>Th</v>
      </c>
      <c r="Q4" s="34" t="str">
        <f>IF(Q$5="","",CHOOSE(WEEKDAY(Q$5),"Su","Mo","Tu","We","Th","Fr","Sa"))</f>
        <v>Fr</v>
      </c>
      <c r="R4" s="34" t="str">
        <f>IF(R$5="","",CHOOSE(WEEKDAY(R$5),"Su","Mo","Tu","We","Th","Fr","Sa"))</f>
        <v>Sa</v>
      </c>
      <c r="S4" s="34" t="str">
        <f>IF(S$5="","",CHOOSE(WEEKDAY(S$5),"Su","Mo","Tu","We","Th","Fr","Sa"))</f>
        <v>Su</v>
      </c>
      <c r="T4" s="34" t="str">
        <f>IF(T$5="","",CHOOSE(WEEKDAY(T$5),"Su","Mo","Tu","We","Th","Fr","Sa"))</f>
        <v>Mo</v>
      </c>
      <c r="U4" s="34" t="str">
        <f>IF(U$5="","",CHOOSE(WEEKDAY(U$5),"Su","Mo","Tu","We","Th","Fr","Sa"))</f>
        <v>Tu</v>
      </c>
      <c r="V4" s="34" t="str">
        <f>IF(V$5="","",CHOOSE(WEEKDAY(V$5),"Su","Mo","Tu","We","Th","Fr","Sa"))</f>
        <v>We</v>
      </c>
      <c r="W4" s="34" t="str">
        <f>IF(W$5="","",CHOOSE(WEEKDAY(W$5),"Su","Mo","Tu","We","Th","Fr","Sa"))</f>
        <v>Th</v>
      </c>
      <c r="X4" s="34" t="str">
        <f>IF(X$5="","",CHOOSE(WEEKDAY(X$5),"Su","Mo","Tu","We","Th","Fr","Sa"))</f>
        <v>Fr</v>
      </c>
      <c r="Y4" s="34" t="str">
        <f>IF(Y$5="","",CHOOSE(WEEKDAY(Y$5),"Su","Mo","Tu","We","Th","Fr","Sa"))</f>
        <v>Sa</v>
      </c>
      <c r="Z4" s="34" t="str">
        <f>IF(Z$5="","",CHOOSE(WEEKDAY(Z$5),"Su","Mo","Tu","We","Th","Fr","Sa"))</f>
        <v>Su</v>
      </c>
      <c r="AA4" s="34" t="str">
        <f>IF(AA$5="","",CHOOSE(WEEKDAY(AA$5),"Su","Mo","Tu","We","Th","Fr","Sa"))</f>
        <v>Mo</v>
      </c>
      <c r="AB4" s="34" t="str">
        <f>IF(AB$5="","",CHOOSE(WEEKDAY(AB$5),"Su","Mo","Tu","We","Th","Fr","Sa"))</f>
        <v>Tu</v>
      </c>
      <c r="AC4" s="34" t="str">
        <f>IF(AC$5="","",CHOOSE(WEEKDAY(AC$5),"Su","Mo","Tu","We","Th","Fr","Sa"))</f>
        <v>We</v>
      </c>
      <c r="AD4" s="34" t="str">
        <f>IF(AD$5="","",CHOOSE(WEEKDAY(AD$5),"Su","Mo","Tu","We","Th","Fr","Sa"))</f>
        <v>Th</v>
      </c>
      <c r="AE4" s="34" t="str">
        <f>IF(AE$5="","",CHOOSE(WEEKDAY(AE$5),"Su","Mo","Tu","We","Th","Fr","Sa"))</f>
        <v>Fr</v>
      </c>
      <c r="AF4" s="34" t="str">
        <f>IF(AF$5="","",CHOOSE(WEEKDAY(AF$5),"Su","Mo","Tu","We","Th","Fr","Sa"))</f>
        <v>Sa</v>
      </c>
      <c r="AG4" s="22"/>
    </row>
    <row r="5" spans="1:33" x14ac:dyDescent="0.25">
      <c r="A5" s="13" t="s">
        <v>109</v>
      </c>
      <c r="B5" s="35">
        <f>IF(MONTH(Lists!$D$2+0)=MONTH(Lists!$D$2),Lists!$D$2+0,"")</f>
        <v>46296</v>
      </c>
      <c r="C5" s="35">
        <f>IF(MONTH(Lists!$D$2+1)=MONTH(Lists!$D$2),Lists!$D$2+1,"")</f>
        <v>46297</v>
      </c>
      <c r="D5" s="35">
        <f>IF(MONTH(Lists!$D$2+2)=MONTH(Lists!$D$2),Lists!$D$2+2,"")</f>
        <v>46298</v>
      </c>
      <c r="E5" s="35">
        <f>IF(MONTH(Lists!$D$2+3)=MONTH(Lists!$D$2),Lists!$D$2+3,"")</f>
        <v>46299</v>
      </c>
      <c r="F5" s="35">
        <f>IF(MONTH(Lists!$D$2+4)=MONTH(Lists!$D$2),Lists!$D$2+4,"")</f>
        <v>46300</v>
      </c>
      <c r="G5" s="35">
        <f>IF(MONTH(Lists!$D$2+5)=MONTH(Lists!$D$2),Lists!$D$2+5,"")</f>
        <v>46301</v>
      </c>
      <c r="H5" s="35">
        <f>IF(MONTH(Lists!$D$2+6)=MONTH(Lists!$D$2),Lists!$D$2+6,"")</f>
        <v>46302</v>
      </c>
      <c r="I5" s="35">
        <f>IF(MONTH(Lists!$D$2+7)=MONTH(Lists!$D$2),Lists!$D$2+7,"")</f>
        <v>46303</v>
      </c>
      <c r="J5" s="35">
        <f>IF(MONTH(Lists!$D$2+8)=MONTH(Lists!$D$2),Lists!$D$2+8,"")</f>
        <v>46304</v>
      </c>
      <c r="K5" s="35">
        <f>IF(MONTH(Lists!$D$2+9)=MONTH(Lists!$D$2),Lists!$D$2+9,"")</f>
        <v>46305</v>
      </c>
      <c r="L5" s="35">
        <f>IF(MONTH(Lists!$D$2+10)=MONTH(Lists!$D$2),Lists!$D$2+10,"")</f>
        <v>46306</v>
      </c>
      <c r="M5" s="35">
        <f>IF(MONTH(Lists!$D$2+11)=MONTH(Lists!$D$2),Lists!$D$2+11,"")</f>
        <v>46307</v>
      </c>
      <c r="N5" s="35">
        <f>IF(MONTH(Lists!$D$2+12)=MONTH(Lists!$D$2),Lists!$D$2+12,"")</f>
        <v>46308</v>
      </c>
      <c r="O5" s="35">
        <f>IF(MONTH(Lists!$D$2+13)=MONTH(Lists!$D$2),Lists!$D$2+13,"")</f>
        <v>46309</v>
      </c>
      <c r="P5" s="35">
        <f>IF(MONTH(Lists!$D$2+14)=MONTH(Lists!$D$2),Lists!$D$2+14,"")</f>
        <v>46310</v>
      </c>
      <c r="Q5" s="35">
        <f>IF(MONTH(Lists!$D$2+15)=MONTH(Lists!$D$2),Lists!$D$2+15,"")</f>
        <v>46311</v>
      </c>
      <c r="R5" s="35">
        <f>IF(MONTH(Lists!$D$2+16)=MONTH(Lists!$D$2),Lists!$D$2+16,"")</f>
        <v>46312</v>
      </c>
      <c r="S5" s="35">
        <f>IF(MONTH(Lists!$D$2+17)=MONTH(Lists!$D$2),Lists!$D$2+17,"")</f>
        <v>46313</v>
      </c>
      <c r="T5" s="35">
        <f>IF(MONTH(Lists!$D$2+18)=MONTH(Lists!$D$2),Lists!$D$2+18,"")</f>
        <v>46314</v>
      </c>
      <c r="U5" s="35">
        <f>IF(MONTH(Lists!$D$2+19)=MONTH(Lists!$D$2),Lists!$D$2+19,"")</f>
        <v>46315</v>
      </c>
      <c r="V5" s="35">
        <f>IF(MONTH(Lists!$D$2+20)=MONTH(Lists!$D$2),Lists!$D$2+20,"")</f>
        <v>46316</v>
      </c>
      <c r="W5" s="35">
        <f>IF(MONTH(Lists!$D$2+21)=MONTH(Lists!$D$2),Lists!$D$2+21,"")</f>
        <v>46317</v>
      </c>
      <c r="X5" s="35">
        <f>IF(MONTH(Lists!$D$2+22)=MONTH(Lists!$D$2),Lists!$D$2+22,"")</f>
        <v>46318</v>
      </c>
      <c r="Y5" s="35">
        <f>IF(MONTH(Lists!$D$2+23)=MONTH(Lists!$D$2),Lists!$D$2+23,"")</f>
        <v>46319</v>
      </c>
      <c r="Z5" s="35">
        <f>IF(MONTH(Lists!$D$2+24)=MONTH(Lists!$D$2),Lists!$D$2+24,"")</f>
        <v>46320</v>
      </c>
      <c r="AA5" s="35">
        <f>IF(MONTH(Lists!$D$2+25)=MONTH(Lists!$D$2),Lists!$D$2+25,"")</f>
        <v>46321</v>
      </c>
      <c r="AB5" s="35">
        <f>IF(MONTH(Lists!$D$2+26)=MONTH(Lists!$D$2),Lists!$D$2+26,"")</f>
        <v>46322</v>
      </c>
      <c r="AC5" s="35">
        <f>IF(MONTH(Lists!$D$2+27)=MONTH(Lists!$D$2),Lists!$D$2+27,"")</f>
        <v>46323</v>
      </c>
      <c r="AD5" s="35">
        <f>IF(MONTH(Lists!$D$2+28)=MONTH(Lists!$D$2),Lists!$D$2+28,"")</f>
        <v>46324</v>
      </c>
      <c r="AE5" s="35">
        <f>IF(MONTH(Lists!$D$2+29)=MONTH(Lists!$D$2),Lists!$D$2+29,"")</f>
        <v>46325</v>
      </c>
      <c r="AF5" s="35">
        <f>IF(MONTH(Lists!$D$2+30)=MONTH(Lists!$D$2),Lists!$D$2+30,"")</f>
        <v>46326</v>
      </c>
      <c r="AG5" s="13" t="s">
        <v>146</v>
      </c>
    </row>
    <row r="6" spans="1:33" x14ac:dyDescent="0.25">
      <c r="A6" s="22" t="str">
        <f>IF(Employees!$A$2="","",Employees!$A$2)</f>
        <v>Maria Lopez</v>
      </c>
      <c r="B6" s="36" t="str">
        <f>IF(OR($A6="",B$5=""),"",IFERROR(INDEX(Lists!$G$2:$G$2001,MATCH($A6&amp;"|"&amp;INT(B$5),Lists!$F$2:$F$2001,0)),""))</f>
        <v/>
      </c>
      <c r="C6" s="36" t="str">
        <f>IF(OR($A6="",C$5=""),"",IFERROR(INDEX(Lists!$G$2:$G$2001,MATCH($A6&amp;"|"&amp;INT(C$5),Lists!$F$2:$F$2001,0)),""))</f>
        <v/>
      </c>
      <c r="D6" s="36" t="str">
        <f>IF(OR($A6="",D$5=""),"",IFERROR(INDEX(Lists!$G$2:$G$2001,MATCH($A6&amp;"|"&amp;INT(D$5),Lists!$F$2:$F$2001,0)),""))</f>
        <v/>
      </c>
      <c r="E6" s="36" t="str">
        <f>IF(OR($A6="",E$5=""),"",IFERROR(INDEX(Lists!$G$2:$G$2001,MATCH($A6&amp;"|"&amp;INT(E$5),Lists!$F$2:$F$2001,0)),""))</f>
        <v/>
      </c>
      <c r="F6" s="36" t="str">
        <f>IF(OR($A6="",F$5=""),"",IFERROR(INDEX(Lists!$G$2:$G$2001,MATCH($A6&amp;"|"&amp;INT(F$5),Lists!$F$2:$F$2001,0)),""))</f>
        <v/>
      </c>
      <c r="G6" s="36" t="str">
        <f>IF(OR($A6="",G$5=""),"",IFERROR(INDEX(Lists!$G$2:$G$2001,MATCH($A6&amp;"|"&amp;INT(G$5),Lists!$F$2:$F$2001,0)),""))</f>
        <v/>
      </c>
      <c r="H6" s="36" t="str">
        <f>IF(OR($A6="",H$5=""),"",IFERROR(INDEX(Lists!$G$2:$G$2001,MATCH($A6&amp;"|"&amp;INT(H$5),Lists!$F$2:$F$2001,0)),""))</f>
        <v/>
      </c>
      <c r="I6" s="36" t="str">
        <f>IF(OR($A6="",I$5=""),"",IFERROR(INDEX(Lists!$G$2:$G$2001,MATCH($A6&amp;"|"&amp;INT(I$5),Lists!$F$2:$F$2001,0)),""))</f>
        <v/>
      </c>
      <c r="J6" s="36" t="str">
        <f>IF(OR($A6="",J$5=""),"",IFERROR(INDEX(Lists!$G$2:$G$2001,MATCH($A6&amp;"|"&amp;INT(J$5),Lists!$F$2:$F$2001,0)),""))</f>
        <v/>
      </c>
      <c r="K6" s="36" t="str">
        <f>IF(OR($A6="",K$5=""),"",IFERROR(INDEX(Lists!$G$2:$G$2001,MATCH($A6&amp;"|"&amp;INT(K$5),Lists!$F$2:$F$2001,0)),""))</f>
        <v/>
      </c>
      <c r="L6" s="36" t="str">
        <f>IF(OR($A6="",L$5=""),"",IFERROR(INDEX(Lists!$G$2:$G$2001,MATCH($A6&amp;"|"&amp;INT(L$5),Lists!$F$2:$F$2001,0)),""))</f>
        <v/>
      </c>
      <c r="M6" s="36" t="str">
        <f>IF(OR($A6="",M$5=""),"",IFERROR(INDEX(Lists!$G$2:$G$2001,MATCH($A6&amp;"|"&amp;INT(M$5),Lists!$F$2:$F$2001,0)),""))</f>
        <v/>
      </c>
      <c r="N6" s="36" t="str">
        <f>IF(OR($A6="",N$5=""),"",IFERROR(INDEX(Lists!$G$2:$G$2001,MATCH($A6&amp;"|"&amp;INT(N$5),Lists!$F$2:$F$2001,0)),""))</f>
        <v/>
      </c>
      <c r="O6" s="36" t="str">
        <f>IF(OR($A6="",O$5=""),"",IFERROR(INDEX(Lists!$G$2:$G$2001,MATCH($A6&amp;"|"&amp;INT(O$5),Lists!$F$2:$F$2001,0)),""))</f>
        <v/>
      </c>
      <c r="P6" s="36" t="str">
        <f>IF(OR($A6="",P$5=""),"",IFERROR(INDEX(Lists!$G$2:$G$2001,MATCH($A6&amp;"|"&amp;INT(P$5),Lists!$F$2:$F$2001,0)),""))</f>
        <v/>
      </c>
      <c r="Q6" s="36" t="str">
        <f>IF(OR($A6="",Q$5=""),"",IFERROR(INDEX(Lists!$G$2:$G$2001,MATCH($A6&amp;"|"&amp;INT(Q$5),Lists!$F$2:$F$2001,0)),""))</f>
        <v/>
      </c>
      <c r="R6" s="36" t="str">
        <f>IF(OR($A6="",R$5=""),"",IFERROR(INDEX(Lists!$G$2:$G$2001,MATCH($A6&amp;"|"&amp;INT(R$5),Lists!$F$2:$F$2001,0)),""))</f>
        <v/>
      </c>
      <c r="S6" s="36" t="str">
        <f>IF(OR($A6="",S$5=""),"",IFERROR(INDEX(Lists!$G$2:$G$2001,MATCH($A6&amp;"|"&amp;INT(S$5),Lists!$F$2:$F$2001,0)),""))</f>
        <v/>
      </c>
      <c r="T6" s="36" t="str">
        <f>IF(OR($A6="",T$5=""),"",IFERROR(INDEX(Lists!$G$2:$G$2001,MATCH($A6&amp;"|"&amp;INT(T$5),Lists!$F$2:$F$2001,0)),""))</f>
        <v/>
      </c>
      <c r="U6" s="36" t="str">
        <f>IF(OR($A6="",U$5=""),"",IFERROR(INDEX(Lists!$G$2:$G$2001,MATCH($A6&amp;"|"&amp;INT(U$5),Lists!$F$2:$F$2001,0)),""))</f>
        <v/>
      </c>
      <c r="V6" s="36" t="str">
        <f>IF(OR($A6="",V$5=""),"",IFERROR(INDEX(Lists!$G$2:$G$2001,MATCH($A6&amp;"|"&amp;INT(V$5),Lists!$F$2:$F$2001,0)),""))</f>
        <v/>
      </c>
      <c r="W6" s="36" t="str">
        <f>IF(OR($A6="",W$5=""),"",IFERROR(INDEX(Lists!$G$2:$G$2001,MATCH($A6&amp;"|"&amp;INT(W$5),Lists!$F$2:$F$2001,0)),""))</f>
        <v/>
      </c>
      <c r="X6" s="36" t="str">
        <f>IF(OR($A6="",X$5=""),"",IFERROR(INDEX(Lists!$G$2:$G$2001,MATCH($A6&amp;"|"&amp;INT(X$5),Lists!$F$2:$F$2001,0)),""))</f>
        <v/>
      </c>
      <c r="Y6" s="36" t="str">
        <f>IF(OR($A6="",Y$5=""),"",IFERROR(INDEX(Lists!$G$2:$G$2001,MATCH($A6&amp;"|"&amp;INT(Y$5),Lists!$F$2:$F$2001,0)),""))</f>
        <v/>
      </c>
      <c r="Z6" s="36" t="str">
        <f>IF(OR($A6="",Z$5=""),"",IFERROR(INDEX(Lists!$G$2:$G$2001,MATCH($A6&amp;"|"&amp;INT(Z$5),Lists!$F$2:$F$2001,0)),""))</f>
        <v/>
      </c>
      <c r="AA6" s="36" t="str">
        <f>IF(OR($A6="",AA$5=""),"",IFERROR(INDEX(Lists!$G$2:$G$2001,MATCH($A6&amp;"|"&amp;INT(AA$5),Lists!$F$2:$F$2001,0)),""))</f>
        <v/>
      </c>
      <c r="AB6" s="36" t="str">
        <f>IF(OR($A6="",AB$5=""),"",IFERROR(INDEX(Lists!$G$2:$G$2001,MATCH($A6&amp;"|"&amp;INT(AB$5),Lists!$F$2:$F$2001,0)),""))</f>
        <v/>
      </c>
      <c r="AC6" s="36" t="str">
        <f>IF(OR($A6="",AC$5=""),"",IFERROR(INDEX(Lists!$G$2:$G$2001,MATCH($A6&amp;"|"&amp;INT(AC$5),Lists!$F$2:$F$2001,0)),""))</f>
        <v/>
      </c>
      <c r="AD6" s="36" t="str">
        <f>IF(OR($A6="",AD$5=""),"",IFERROR(INDEX(Lists!$G$2:$G$2001,MATCH($A6&amp;"|"&amp;INT(AD$5),Lists!$F$2:$F$2001,0)),""))</f>
        <v/>
      </c>
      <c r="AE6" s="36" t="str">
        <f>IF(OR($A6="",AE$5=""),"",IFERROR(INDEX(Lists!$G$2:$G$2001,MATCH($A6&amp;"|"&amp;INT(AE$5),Lists!$F$2:$F$2001,0)),""))</f>
        <v/>
      </c>
      <c r="AF6" s="36" t="str">
        <f>IF(OR($A6="",AF$5=""),"",IFERROR(INDEX(Lists!$G$2:$G$2001,MATCH($A6&amp;"|"&amp;INT(AF$5),Lists!$F$2:$F$2001,0)),""))</f>
        <v/>
      </c>
      <c r="AG6" s="23">
        <f>IF($A6="","",SUMPRODUCT((LEN(B6:AF6)&gt;0)*1))</f>
        <v>0</v>
      </c>
    </row>
    <row r="7" spans="1:33" x14ac:dyDescent="0.25">
      <c r="A7" s="22" t="str">
        <f>IF(Employees!$A$3="","",Employees!$A$3)</f>
        <v>James Carter</v>
      </c>
      <c r="B7" s="36" t="str">
        <f>IF(OR($A7="",B$5=""),"",IFERROR(INDEX(Lists!$G$2:$G$2001,MATCH($A7&amp;"|"&amp;INT(B$5),Lists!$F$2:$F$2001,0)),""))</f>
        <v/>
      </c>
      <c r="C7" s="36" t="str">
        <f>IF(OR($A7="",C$5=""),"",IFERROR(INDEX(Lists!$G$2:$G$2001,MATCH($A7&amp;"|"&amp;INT(C$5),Lists!$F$2:$F$2001,0)),""))</f>
        <v/>
      </c>
      <c r="D7" s="36" t="str">
        <f>IF(OR($A7="",D$5=""),"",IFERROR(INDEX(Lists!$G$2:$G$2001,MATCH($A7&amp;"|"&amp;INT(D$5),Lists!$F$2:$F$2001,0)),""))</f>
        <v/>
      </c>
      <c r="E7" s="36" t="str">
        <f>IF(OR($A7="",E$5=""),"",IFERROR(INDEX(Lists!$G$2:$G$2001,MATCH($A7&amp;"|"&amp;INT(E$5),Lists!$F$2:$F$2001,0)),""))</f>
        <v/>
      </c>
      <c r="F7" s="36" t="str">
        <f>IF(OR($A7="",F$5=""),"",IFERROR(INDEX(Lists!$G$2:$G$2001,MATCH($A7&amp;"|"&amp;INT(F$5),Lists!$F$2:$F$2001,0)),""))</f>
        <v/>
      </c>
      <c r="G7" s="36" t="str">
        <f>IF(OR($A7="",G$5=""),"",IFERROR(INDEX(Lists!$G$2:$G$2001,MATCH($A7&amp;"|"&amp;INT(G$5),Lists!$F$2:$F$2001,0)),""))</f>
        <v/>
      </c>
      <c r="H7" s="36" t="str">
        <f>IF(OR($A7="",H$5=""),"",IFERROR(INDEX(Lists!$G$2:$G$2001,MATCH($A7&amp;"|"&amp;INT(H$5),Lists!$F$2:$F$2001,0)),""))</f>
        <v/>
      </c>
      <c r="I7" s="36" t="str">
        <f>IF(OR($A7="",I$5=""),"",IFERROR(INDEX(Lists!$G$2:$G$2001,MATCH($A7&amp;"|"&amp;INT(I$5),Lists!$F$2:$F$2001,0)),""))</f>
        <v/>
      </c>
      <c r="J7" s="36" t="str">
        <f>IF(OR($A7="",J$5=""),"",IFERROR(INDEX(Lists!$G$2:$G$2001,MATCH($A7&amp;"|"&amp;INT(J$5),Lists!$F$2:$F$2001,0)),""))</f>
        <v>V</v>
      </c>
      <c r="K7" s="36" t="str">
        <f>IF(OR($A7="",K$5=""),"",IFERROR(INDEX(Lists!$G$2:$G$2001,MATCH($A7&amp;"|"&amp;INT(K$5),Lists!$F$2:$F$2001,0)),""))</f>
        <v/>
      </c>
      <c r="L7" s="36" t="str">
        <f>IF(OR($A7="",L$5=""),"",IFERROR(INDEX(Lists!$G$2:$G$2001,MATCH($A7&amp;"|"&amp;INT(L$5),Lists!$F$2:$F$2001,0)),""))</f>
        <v/>
      </c>
      <c r="M7" s="36" t="str">
        <f>IF(OR($A7="",M$5=""),"",IFERROR(INDEX(Lists!$G$2:$G$2001,MATCH($A7&amp;"|"&amp;INT(M$5),Lists!$F$2:$F$2001,0)),""))</f>
        <v/>
      </c>
      <c r="N7" s="36" t="str">
        <f>IF(OR($A7="",N$5=""),"",IFERROR(INDEX(Lists!$G$2:$G$2001,MATCH($A7&amp;"|"&amp;INT(N$5),Lists!$F$2:$F$2001,0)),""))</f>
        <v/>
      </c>
      <c r="O7" s="36" t="str">
        <f>IF(OR($A7="",O$5=""),"",IFERROR(INDEX(Lists!$G$2:$G$2001,MATCH($A7&amp;"|"&amp;INT(O$5),Lists!$F$2:$F$2001,0)),""))</f>
        <v/>
      </c>
      <c r="P7" s="36" t="str">
        <f>IF(OR($A7="",P$5=""),"",IFERROR(INDEX(Lists!$G$2:$G$2001,MATCH($A7&amp;"|"&amp;INT(P$5),Lists!$F$2:$F$2001,0)),""))</f>
        <v/>
      </c>
      <c r="Q7" s="36" t="str">
        <f>IF(OR($A7="",Q$5=""),"",IFERROR(INDEX(Lists!$G$2:$G$2001,MATCH($A7&amp;"|"&amp;INT(Q$5),Lists!$F$2:$F$2001,0)),""))</f>
        <v/>
      </c>
      <c r="R7" s="36" t="str">
        <f>IF(OR($A7="",R$5=""),"",IFERROR(INDEX(Lists!$G$2:$G$2001,MATCH($A7&amp;"|"&amp;INT(R$5),Lists!$F$2:$F$2001,0)),""))</f>
        <v/>
      </c>
      <c r="S7" s="36" t="str">
        <f>IF(OR($A7="",S$5=""),"",IFERROR(INDEX(Lists!$G$2:$G$2001,MATCH($A7&amp;"|"&amp;INT(S$5),Lists!$F$2:$F$2001,0)),""))</f>
        <v/>
      </c>
      <c r="T7" s="36" t="str">
        <f>IF(OR($A7="",T$5=""),"",IFERROR(INDEX(Lists!$G$2:$G$2001,MATCH($A7&amp;"|"&amp;INT(T$5),Lists!$F$2:$F$2001,0)),""))</f>
        <v/>
      </c>
      <c r="U7" s="36" t="str">
        <f>IF(OR($A7="",U$5=""),"",IFERROR(INDEX(Lists!$G$2:$G$2001,MATCH($A7&amp;"|"&amp;INT(U$5),Lists!$F$2:$F$2001,0)),""))</f>
        <v/>
      </c>
      <c r="V7" s="36" t="str">
        <f>IF(OR($A7="",V$5=""),"",IFERROR(INDEX(Lists!$G$2:$G$2001,MATCH($A7&amp;"|"&amp;INT(V$5),Lists!$F$2:$F$2001,0)),""))</f>
        <v/>
      </c>
      <c r="W7" s="36" t="str">
        <f>IF(OR($A7="",W$5=""),"",IFERROR(INDEX(Lists!$G$2:$G$2001,MATCH($A7&amp;"|"&amp;INT(W$5),Lists!$F$2:$F$2001,0)),""))</f>
        <v/>
      </c>
      <c r="X7" s="36" t="str">
        <f>IF(OR($A7="",X$5=""),"",IFERROR(INDEX(Lists!$G$2:$G$2001,MATCH($A7&amp;"|"&amp;INT(X$5),Lists!$F$2:$F$2001,0)),""))</f>
        <v/>
      </c>
      <c r="Y7" s="36" t="str">
        <f>IF(OR($A7="",Y$5=""),"",IFERROR(INDEX(Lists!$G$2:$G$2001,MATCH($A7&amp;"|"&amp;INT(Y$5),Lists!$F$2:$F$2001,0)),""))</f>
        <v/>
      </c>
      <c r="Z7" s="36" t="str">
        <f>IF(OR($A7="",Z$5=""),"",IFERROR(INDEX(Lists!$G$2:$G$2001,MATCH($A7&amp;"|"&amp;INT(Z$5),Lists!$F$2:$F$2001,0)),""))</f>
        <v/>
      </c>
      <c r="AA7" s="36" t="str">
        <f>IF(OR($A7="",AA$5=""),"",IFERROR(INDEX(Lists!$G$2:$G$2001,MATCH($A7&amp;"|"&amp;INT(AA$5),Lists!$F$2:$F$2001,0)),""))</f>
        <v/>
      </c>
      <c r="AB7" s="36" t="str">
        <f>IF(OR($A7="",AB$5=""),"",IFERROR(INDEX(Lists!$G$2:$G$2001,MATCH($A7&amp;"|"&amp;INT(AB$5),Lists!$F$2:$F$2001,0)),""))</f>
        <v/>
      </c>
      <c r="AC7" s="36" t="str">
        <f>IF(OR($A7="",AC$5=""),"",IFERROR(INDEX(Lists!$G$2:$G$2001,MATCH($A7&amp;"|"&amp;INT(AC$5),Lists!$F$2:$F$2001,0)),""))</f>
        <v/>
      </c>
      <c r="AD7" s="36" t="str">
        <f>IF(OR($A7="",AD$5=""),"",IFERROR(INDEX(Lists!$G$2:$G$2001,MATCH($A7&amp;"|"&amp;INT(AD$5),Lists!$F$2:$F$2001,0)),""))</f>
        <v/>
      </c>
      <c r="AE7" s="36" t="str">
        <f>IF(OR($A7="",AE$5=""),"",IFERROR(INDEX(Lists!$G$2:$G$2001,MATCH($A7&amp;"|"&amp;INT(AE$5),Lists!$F$2:$F$2001,0)),""))</f>
        <v/>
      </c>
      <c r="AF7" s="36" t="str">
        <f>IF(OR($A7="",AF$5=""),"",IFERROR(INDEX(Lists!$G$2:$G$2001,MATCH($A7&amp;"|"&amp;INT(AF$5),Lists!$F$2:$F$2001,0)),""))</f>
        <v/>
      </c>
      <c r="AG7" s="23">
        <f>IF($A7="","",SUMPRODUCT((LEN(B7:AF7)&gt;0)*1))</f>
        <v>1</v>
      </c>
    </row>
    <row r="8" spans="1:33" x14ac:dyDescent="0.25">
      <c r="A8" s="22" t="str">
        <f>IF(Employees!$A$4="","",Employees!$A$4)</f>
        <v>Aisha Khan</v>
      </c>
      <c r="B8" s="36" t="str">
        <f>IF(OR($A8="",B$5=""),"",IFERROR(INDEX(Lists!$G$2:$G$2001,MATCH($A8&amp;"|"&amp;INT(B$5),Lists!$F$2:$F$2001,0)),""))</f>
        <v/>
      </c>
      <c r="C8" s="36" t="str">
        <f>IF(OR($A8="",C$5=""),"",IFERROR(INDEX(Lists!$G$2:$G$2001,MATCH($A8&amp;"|"&amp;INT(C$5),Lists!$F$2:$F$2001,0)),""))</f>
        <v/>
      </c>
      <c r="D8" s="36" t="str">
        <f>IF(OR($A8="",D$5=""),"",IFERROR(INDEX(Lists!$G$2:$G$2001,MATCH($A8&amp;"|"&amp;INT(D$5),Lists!$F$2:$F$2001,0)),""))</f>
        <v/>
      </c>
      <c r="E8" s="36" t="str">
        <f>IF(OR($A8="",E$5=""),"",IFERROR(INDEX(Lists!$G$2:$G$2001,MATCH($A8&amp;"|"&amp;INT(E$5),Lists!$F$2:$F$2001,0)),""))</f>
        <v/>
      </c>
      <c r="F8" s="36" t="str">
        <f>IF(OR($A8="",F$5=""),"",IFERROR(INDEX(Lists!$G$2:$G$2001,MATCH($A8&amp;"|"&amp;INT(F$5),Lists!$F$2:$F$2001,0)),""))</f>
        <v/>
      </c>
      <c r="G8" s="36" t="str">
        <f>IF(OR($A8="",G$5=""),"",IFERROR(INDEX(Lists!$G$2:$G$2001,MATCH($A8&amp;"|"&amp;INT(G$5),Lists!$F$2:$F$2001,0)),""))</f>
        <v/>
      </c>
      <c r="H8" s="36" t="str">
        <f>IF(OR($A8="",H$5=""),"",IFERROR(INDEX(Lists!$G$2:$G$2001,MATCH($A8&amp;"|"&amp;INT(H$5),Lists!$F$2:$F$2001,0)),""))</f>
        <v/>
      </c>
      <c r="I8" s="36" t="str">
        <f>IF(OR($A8="",I$5=""),"",IFERROR(INDEX(Lists!$G$2:$G$2001,MATCH($A8&amp;"|"&amp;INT(I$5),Lists!$F$2:$F$2001,0)),""))</f>
        <v/>
      </c>
      <c r="J8" s="36" t="str">
        <f>IF(OR($A8="",J$5=""),"",IFERROR(INDEX(Lists!$G$2:$G$2001,MATCH($A8&amp;"|"&amp;INT(J$5),Lists!$F$2:$F$2001,0)),""))</f>
        <v/>
      </c>
      <c r="K8" s="36" t="str">
        <f>IF(OR($A8="",K$5=""),"",IFERROR(INDEX(Lists!$G$2:$G$2001,MATCH($A8&amp;"|"&amp;INT(K$5),Lists!$F$2:$F$2001,0)),""))</f>
        <v/>
      </c>
      <c r="L8" s="36" t="str">
        <f>IF(OR($A8="",L$5=""),"",IFERROR(INDEX(Lists!$G$2:$G$2001,MATCH($A8&amp;"|"&amp;INT(L$5),Lists!$F$2:$F$2001,0)),""))</f>
        <v/>
      </c>
      <c r="M8" s="36" t="str">
        <f>IF(OR($A8="",M$5=""),"",IFERROR(INDEX(Lists!$G$2:$G$2001,MATCH($A8&amp;"|"&amp;INT(M$5),Lists!$F$2:$F$2001,0)),""))</f>
        <v/>
      </c>
      <c r="N8" s="36" t="str">
        <f>IF(OR($A8="",N$5=""),"",IFERROR(INDEX(Lists!$G$2:$G$2001,MATCH($A8&amp;"|"&amp;INT(N$5),Lists!$F$2:$F$2001,0)),""))</f>
        <v/>
      </c>
      <c r="O8" s="36" t="str">
        <f>IF(OR($A8="",O$5=""),"",IFERROR(INDEX(Lists!$G$2:$G$2001,MATCH($A8&amp;"|"&amp;INT(O$5),Lists!$F$2:$F$2001,0)),""))</f>
        <v/>
      </c>
      <c r="P8" s="36" t="str">
        <f>IF(OR($A8="",P$5=""),"",IFERROR(INDEX(Lists!$G$2:$G$2001,MATCH($A8&amp;"|"&amp;INT(P$5),Lists!$F$2:$F$2001,0)),""))</f>
        <v/>
      </c>
      <c r="Q8" s="36" t="str">
        <f>IF(OR($A8="",Q$5=""),"",IFERROR(INDEX(Lists!$G$2:$G$2001,MATCH($A8&amp;"|"&amp;INT(Q$5),Lists!$F$2:$F$2001,0)),""))</f>
        <v/>
      </c>
      <c r="R8" s="36" t="str">
        <f>IF(OR($A8="",R$5=""),"",IFERROR(INDEX(Lists!$G$2:$G$2001,MATCH($A8&amp;"|"&amp;INT(R$5),Lists!$F$2:$F$2001,0)),""))</f>
        <v/>
      </c>
      <c r="S8" s="36" t="str">
        <f>IF(OR($A8="",S$5=""),"",IFERROR(INDEX(Lists!$G$2:$G$2001,MATCH($A8&amp;"|"&amp;INT(S$5),Lists!$F$2:$F$2001,0)),""))</f>
        <v/>
      </c>
      <c r="T8" s="36" t="str">
        <f>IF(OR($A8="",T$5=""),"",IFERROR(INDEX(Lists!$G$2:$G$2001,MATCH($A8&amp;"|"&amp;INT(T$5),Lists!$F$2:$F$2001,0)),""))</f>
        <v/>
      </c>
      <c r="U8" s="36" t="str">
        <f>IF(OR($A8="",U$5=""),"",IFERROR(INDEX(Lists!$G$2:$G$2001,MATCH($A8&amp;"|"&amp;INT(U$5),Lists!$F$2:$F$2001,0)),""))</f>
        <v/>
      </c>
      <c r="V8" s="36" t="str">
        <f>IF(OR($A8="",V$5=""),"",IFERROR(INDEX(Lists!$G$2:$G$2001,MATCH($A8&amp;"|"&amp;INT(V$5),Lists!$F$2:$F$2001,0)),""))</f>
        <v/>
      </c>
      <c r="W8" s="36" t="str">
        <f>IF(OR($A8="",W$5=""),"",IFERROR(INDEX(Lists!$G$2:$G$2001,MATCH($A8&amp;"|"&amp;INT(W$5),Lists!$F$2:$F$2001,0)),""))</f>
        <v/>
      </c>
      <c r="X8" s="36" t="str">
        <f>IF(OR($A8="",X$5=""),"",IFERROR(INDEX(Lists!$G$2:$G$2001,MATCH($A8&amp;"|"&amp;INT(X$5),Lists!$F$2:$F$2001,0)),""))</f>
        <v>V</v>
      </c>
      <c r="Y8" s="36" t="str">
        <f>IF(OR($A8="",Y$5=""),"",IFERROR(INDEX(Lists!$G$2:$G$2001,MATCH($A8&amp;"|"&amp;INT(Y$5),Lists!$F$2:$F$2001,0)),""))</f>
        <v/>
      </c>
      <c r="Z8" s="36" t="str">
        <f>IF(OR($A8="",Z$5=""),"",IFERROR(INDEX(Lists!$G$2:$G$2001,MATCH($A8&amp;"|"&amp;INT(Z$5),Lists!$F$2:$F$2001,0)),""))</f>
        <v/>
      </c>
      <c r="AA8" s="36" t="str">
        <f>IF(OR($A8="",AA$5=""),"",IFERROR(INDEX(Lists!$G$2:$G$2001,MATCH($A8&amp;"|"&amp;INT(AA$5),Lists!$F$2:$F$2001,0)),""))</f>
        <v/>
      </c>
      <c r="AB8" s="36" t="str">
        <f>IF(OR($A8="",AB$5=""),"",IFERROR(INDEX(Lists!$G$2:$G$2001,MATCH($A8&amp;"|"&amp;INT(AB$5),Lists!$F$2:$F$2001,0)),""))</f>
        <v/>
      </c>
      <c r="AC8" s="36" t="str">
        <f>IF(OR($A8="",AC$5=""),"",IFERROR(INDEX(Lists!$G$2:$G$2001,MATCH($A8&amp;"|"&amp;INT(AC$5),Lists!$F$2:$F$2001,0)),""))</f>
        <v/>
      </c>
      <c r="AD8" s="36" t="str">
        <f>IF(OR($A8="",AD$5=""),"",IFERROR(INDEX(Lists!$G$2:$G$2001,MATCH($A8&amp;"|"&amp;INT(AD$5),Lists!$F$2:$F$2001,0)),""))</f>
        <v/>
      </c>
      <c r="AE8" s="36" t="str">
        <f>IF(OR($A8="",AE$5=""),"",IFERROR(INDEX(Lists!$G$2:$G$2001,MATCH($A8&amp;"|"&amp;INT(AE$5),Lists!$F$2:$F$2001,0)),""))</f>
        <v/>
      </c>
      <c r="AF8" s="36" t="str">
        <f>IF(OR($A8="",AF$5=""),"",IFERROR(INDEX(Lists!$G$2:$G$2001,MATCH($A8&amp;"|"&amp;INT(AF$5),Lists!$F$2:$F$2001,0)),""))</f>
        <v/>
      </c>
      <c r="AG8" s="23">
        <f>IF($A8="","",SUMPRODUCT((LEN(B8:AF8)&gt;0)*1))</f>
        <v>1</v>
      </c>
    </row>
    <row r="9" spans="1:33" x14ac:dyDescent="0.25">
      <c r="A9" s="22" t="str">
        <f>IF(Employees!$A$5="","",Employees!$A$5)</f>
        <v>Tom Nguyen</v>
      </c>
      <c r="B9" s="36" t="str">
        <f>IF(OR($A9="",B$5=""),"",IFERROR(INDEX(Lists!$G$2:$G$2001,MATCH($A9&amp;"|"&amp;INT(B$5),Lists!$F$2:$F$2001,0)),""))</f>
        <v/>
      </c>
      <c r="C9" s="36" t="str">
        <f>IF(OR($A9="",C$5=""),"",IFERROR(INDEX(Lists!$G$2:$G$2001,MATCH($A9&amp;"|"&amp;INT(C$5),Lists!$F$2:$F$2001,0)),""))</f>
        <v/>
      </c>
      <c r="D9" s="36" t="str">
        <f>IF(OR($A9="",D$5=""),"",IFERROR(INDEX(Lists!$G$2:$G$2001,MATCH($A9&amp;"|"&amp;INT(D$5),Lists!$F$2:$F$2001,0)),""))</f>
        <v/>
      </c>
      <c r="E9" s="36" t="str">
        <f>IF(OR($A9="",E$5=""),"",IFERROR(INDEX(Lists!$G$2:$G$2001,MATCH($A9&amp;"|"&amp;INT(E$5),Lists!$F$2:$F$2001,0)),""))</f>
        <v/>
      </c>
      <c r="F9" s="36" t="str">
        <f>IF(OR($A9="",F$5=""),"",IFERROR(INDEX(Lists!$G$2:$G$2001,MATCH($A9&amp;"|"&amp;INT(F$5),Lists!$F$2:$F$2001,0)),""))</f>
        <v/>
      </c>
      <c r="G9" s="36" t="str">
        <f>IF(OR($A9="",G$5=""),"",IFERROR(INDEX(Lists!$G$2:$G$2001,MATCH($A9&amp;"|"&amp;INT(G$5),Lists!$F$2:$F$2001,0)),""))</f>
        <v/>
      </c>
      <c r="H9" s="36" t="str">
        <f>IF(OR($A9="",H$5=""),"",IFERROR(INDEX(Lists!$G$2:$G$2001,MATCH($A9&amp;"|"&amp;INT(H$5),Lists!$F$2:$F$2001,0)),""))</f>
        <v/>
      </c>
      <c r="I9" s="36" t="str">
        <f>IF(OR($A9="",I$5=""),"",IFERROR(INDEX(Lists!$G$2:$G$2001,MATCH($A9&amp;"|"&amp;INT(I$5),Lists!$F$2:$F$2001,0)),""))</f>
        <v/>
      </c>
      <c r="J9" s="36" t="str">
        <f>IF(OR($A9="",J$5=""),"",IFERROR(INDEX(Lists!$G$2:$G$2001,MATCH($A9&amp;"|"&amp;INT(J$5),Lists!$F$2:$F$2001,0)),""))</f>
        <v/>
      </c>
      <c r="K9" s="36" t="str">
        <f>IF(OR($A9="",K$5=""),"",IFERROR(INDEX(Lists!$G$2:$G$2001,MATCH($A9&amp;"|"&amp;INT(K$5),Lists!$F$2:$F$2001,0)),""))</f>
        <v/>
      </c>
      <c r="L9" s="36" t="str">
        <f>IF(OR($A9="",L$5=""),"",IFERROR(INDEX(Lists!$G$2:$G$2001,MATCH($A9&amp;"|"&amp;INT(L$5),Lists!$F$2:$F$2001,0)),""))</f>
        <v/>
      </c>
      <c r="M9" s="36" t="str">
        <f>IF(OR($A9="",M$5=""),"",IFERROR(INDEX(Lists!$G$2:$G$2001,MATCH($A9&amp;"|"&amp;INT(M$5),Lists!$F$2:$F$2001,0)),""))</f>
        <v/>
      </c>
      <c r="N9" s="36" t="str">
        <f>IF(OR($A9="",N$5=""),"",IFERROR(INDEX(Lists!$G$2:$G$2001,MATCH($A9&amp;"|"&amp;INT(N$5),Lists!$F$2:$F$2001,0)),""))</f>
        <v/>
      </c>
      <c r="O9" s="36" t="str">
        <f>IF(OR($A9="",O$5=""),"",IFERROR(INDEX(Lists!$G$2:$G$2001,MATCH($A9&amp;"|"&amp;INT(O$5),Lists!$F$2:$F$2001,0)),""))</f>
        <v/>
      </c>
      <c r="P9" s="36" t="str">
        <f>IF(OR($A9="",P$5=""),"",IFERROR(INDEX(Lists!$G$2:$G$2001,MATCH($A9&amp;"|"&amp;INT(P$5),Lists!$F$2:$F$2001,0)),""))</f>
        <v/>
      </c>
      <c r="Q9" s="36" t="str">
        <f>IF(OR($A9="",Q$5=""),"",IFERROR(INDEX(Lists!$G$2:$G$2001,MATCH($A9&amp;"|"&amp;INT(Q$5),Lists!$F$2:$F$2001,0)),""))</f>
        <v/>
      </c>
      <c r="R9" s="36" t="str">
        <f>IF(OR($A9="",R$5=""),"",IFERROR(INDEX(Lists!$G$2:$G$2001,MATCH($A9&amp;"|"&amp;INT(R$5),Lists!$F$2:$F$2001,0)),""))</f>
        <v/>
      </c>
      <c r="S9" s="36" t="str">
        <f>IF(OR($A9="",S$5=""),"",IFERROR(INDEX(Lists!$G$2:$G$2001,MATCH($A9&amp;"|"&amp;INT(S$5),Lists!$F$2:$F$2001,0)),""))</f>
        <v/>
      </c>
      <c r="T9" s="36" t="str">
        <f>IF(OR($A9="",T$5=""),"",IFERROR(INDEX(Lists!$G$2:$G$2001,MATCH($A9&amp;"|"&amp;INT(T$5),Lists!$F$2:$F$2001,0)),""))</f>
        <v/>
      </c>
      <c r="U9" s="36" t="str">
        <f>IF(OR($A9="",U$5=""),"",IFERROR(INDEX(Lists!$G$2:$G$2001,MATCH($A9&amp;"|"&amp;INT(U$5),Lists!$F$2:$F$2001,0)),""))</f>
        <v/>
      </c>
      <c r="V9" s="36" t="str">
        <f>IF(OR($A9="",V$5=""),"",IFERROR(INDEX(Lists!$G$2:$G$2001,MATCH($A9&amp;"|"&amp;INT(V$5),Lists!$F$2:$F$2001,0)),""))</f>
        <v/>
      </c>
      <c r="W9" s="36" t="str">
        <f>IF(OR($A9="",W$5=""),"",IFERROR(INDEX(Lists!$G$2:$G$2001,MATCH($A9&amp;"|"&amp;INT(W$5),Lists!$F$2:$F$2001,0)),""))</f>
        <v/>
      </c>
      <c r="X9" s="36" t="str">
        <f>IF(OR($A9="",X$5=""),"",IFERROR(INDEX(Lists!$G$2:$G$2001,MATCH($A9&amp;"|"&amp;INT(X$5),Lists!$F$2:$F$2001,0)),""))</f>
        <v/>
      </c>
      <c r="Y9" s="36" t="str">
        <f>IF(OR($A9="",Y$5=""),"",IFERROR(INDEX(Lists!$G$2:$G$2001,MATCH($A9&amp;"|"&amp;INT(Y$5),Lists!$F$2:$F$2001,0)),""))</f>
        <v/>
      </c>
      <c r="Z9" s="36" t="str">
        <f>IF(OR($A9="",Z$5=""),"",IFERROR(INDEX(Lists!$G$2:$G$2001,MATCH($A9&amp;"|"&amp;INT(Z$5),Lists!$F$2:$F$2001,0)),""))</f>
        <v/>
      </c>
      <c r="AA9" s="36" t="str">
        <f>IF(OR($A9="",AA$5=""),"",IFERROR(INDEX(Lists!$G$2:$G$2001,MATCH($A9&amp;"|"&amp;INT(AA$5),Lists!$F$2:$F$2001,0)),""))</f>
        <v/>
      </c>
      <c r="AB9" s="36" t="str">
        <f>IF(OR($A9="",AB$5=""),"",IFERROR(INDEX(Lists!$G$2:$G$2001,MATCH($A9&amp;"|"&amp;INT(AB$5),Lists!$F$2:$F$2001,0)),""))</f>
        <v/>
      </c>
      <c r="AC9" s="36" t="str">
        <f>IF(OR($A9="",AC$5=""),"",IFERROR(INDEX(Lists!$G$2:$G$2001,MATCH($A9&amp;"|"&amp;INT(AC$5),Lists!$F$2:$F$2001,0)),""))</f>
        <v/>
      </c>
      <c r="AD9" s="36" t="str">
        <f>IF(OR($A9="",AD$5=""),"",IFERROR(INDEX(Lists!$G$2:$G$2001,MATCH($A9&amp;"|"&amp;INT(AD$5),Lists!$F$2:$F$2001,0)),""))</f>
        <v/>
      </c>
      <c r="AE9" s="36" t="str">
        <f>IF(OR($A9="",AE$5=""),"",IFERROR(INDEX(Lists!$G$2:$G$2001,MATCH($A9&amp;"|"&amp;INT(AE$5),Lists!$F$2:$F$2001,0)),""))</f>
        <v/>
      </c>
      <c r="AF9" s="36" t="str">
        <f>IF(OR($A9="",AF$5=""),"",IFERROR(INDEX(Lists!$G$2:$G$2001,MATCH($A9&amp;"|"&amp;INT(AF$5),Lists!$F$2:$F$2001,0)),""))</f>
        <v/>
      </c>
      <c r="AG9" s="23">
        <f>IF($A9="","",SUMPRODUCT((LEN(B9:AF9)&gt;0)*1))</f>
        <v>0</v>
      </c>
    </row>
    <row r="10" spans="1:33" x14ac:dyDescent="0.25">
      <c r="A10" s="22" t="str">
        <f>IF(Employees!$A$6="","",Employees!$A$6)</f>
        <v>Dana Brooks</v>
      </c>
      <c r="B10" s="36" t="str">
        <f>IF(OR($A10="",B$5=""),"",IFERROR(INDEX(Lists!$G$2:$G$2001,MATCH($A10&amp;"|"&amp;INT(B$5),Lists!$F$2:$F$2001,0)),""))</f>
        <v/>
      </c>
      <c r="C10" s="36" t="str">
        <f>IF(OR($A10="",C$5=""),"",IFERROR(INDEX(Lists!$G$2:$G$2001,MATCH($A10&amp;"|"&amp;INT(C$5),Lists!$F$2:$F$2001,0)),""))</f>
        <v/>
      </c>
      <c r="D10" s="36" t="str">
        <f>IF(OR($A10="",D$5=""),"",IFERROR(INDEX(Lists!$G$2:$G$2001,MATCH($A10&amp;"|"&amp;INT(D$5),Lists!$F$2:$F$2001,0)),""))</f>
        <v/>
      </c>
      <c r="E10" s="36" t="str">
        <f>IF(OR($A10="",E$5=""),"",IFERROR(INDEX(Lists!$G$2:$G$2001,MATCH($A10&amp;"|"&amp;INT(E$5),Lists!$F$2:$F$2001,0)),""))</f>
        <v/>
      </c>
      <c r="F10" s="36" t="str">
        <f>IF(OR($A10="",F$5=""),"",IFERROR(INDEX(Lists!$G$2:$G$2001,MATCH($A10&amp;"|"&amp;INT(F$5),Lists!$F$2:$F$2001,0)),""))</f>
        <v/>
      </c>
      <c r="G10" s="36" t="str">
        <f>IF(OR($A10="",G$5=""),"",IFERROR(INDEX(Lists!$G$2:$G$2001,MATCH($A10&amp;"|"&amp;INT(G$5),Lists!$F$2:$F$2001,0)),""))</f>
        <v/>
      </c>
      <c r="H10" s="36" t="str">
        <f>IF(OR($A10="",H$5=""),"",IFERROR(INDEX(Lists!$G$2:$G$2001,MATCH($A10&amp;"|"&amp;INT(H$5),Lists!$F$2:$F$2001,0)),""))</f>
        <v/>
      </c>
      <c r="I10" s="36" t="str">
        <f>IF(OR($A10="",I$5=""),"",IFERROR(INDEX(Lists!$G$2:$G$2001,MATCH($A10&amp;"|"&amp;INT(I$5),Lists!$F$2:$F$2001,0)),""))</f>
        <v/>
      </c>
      <c r="J10" s="36" t="str">
        <f>IF(OR($A10="",J$5=""),"",IFERROR(INDEX(Lists!$G$2:$G$2001,MATCH($A10&amp;"|"&amp;INT(J$5),Lists!$F$2:$F$2001,0)),""))</f>
        <v/>
      </c>
      <c r="K10" s="36" t="str">
        <f>IF(OR($A10="",K$5=""),"",IFERROR(INDEX(Lists!$G$2:$G$2001,MATCH($A10&amp;"|"&amp;INT(K$5),Lists!$F$2:$F$2001,0)),""))</f>
        <v/>
      </c>
      <c r="L10" s="36" t="str">
        <f>IF(OR($A10="",L$5=""),"",IFERROR(INDEX(Lists!$G$2:$G$2001,MATCH($A10&amp;"|"&amp;INT(L$5),Lists!$F$2:$F$2001,0)),""))</f>
        <v/>
      </c>
      <c r="M10" s="36" t="str">
        <f>IF(OR($A10="",M$5=""),"",IFERROR(INDEX(Lists!$G$2:$G$2001,MATCH($A10&amp;"|"&amp;INT(M$5),Lists!$F$2:$F$2001,0)),""))</f>
        <v/>
      </c>
      <c r="N10" s="36" t="str">
        <f>IF(OR($A10="",N$5=""),"",IFERROR(INDEX(Lists!$G$2:$G$2001,MATCH($A10&amp;"|"&amp;INT(N$5),Lists!$F$2:$F$2001,0)),""))</f>
        <v/>
      </c>
      <c r="O10" s="36" t="str">
        <f>IF(OR($A10="",O$5=""),"",IFERROR(INDEX(Lists!$G$2:$G$2001,MATCH($A10&amp;"|"&amp;INT(O$5),Lists!$F$2:$F$2001,0)),""))</f>
        <v/>
      </c>
      <c r="P10" s="36" t="str">
        <f>IF(OR($A10="",P$5=""),"",IFERROR(INDEX(Lists!$G$2:$G$2001,MATCH($A10&amp;"|"&amp;INT(P$5),Lists!$F$2:$F$2001,0)),""))</f>
        <v/>
      </c>
      <c r="Q10" s="36" t="str">
        <f>IF(OR($A10="",Q$5=""),"",IFERROR(INDEX(Lists!$G$2:$G$2001,MATCH($A10&amp;"|"&amp;INT(Q$5),Lists!$F$2:$F$2001,0)),""))</f>
        <v/>
      </c>
      <c r="R10" s="36" t="str">
        <f>IF(OR($A10="",R$5=""),"",IFERROR(INDEX(Lists!$G$2:$G$2001,MATCH($A10&amp;"|"&amp;INT(R$5),Lists!$F$2:$F$2001,0)),""))</f>
        <v/>
      </c>
      <c r="S10" s="36" t="str">
        <f>IF(OR($A10="",S$5=""),"",IFERROR(INDEX(Lists!$G$2:$G$2001,MATCH($A10&amp;"|"&amp;INT(S$5),Lists!$F$2:$F$2001,0)),""))</f>
        <v/>
      </c>
      <c r="T10" s="36" t="str">
        <f>IF(OR($A10="",T$5=""),"",IFERROR(INDEX(Lists!$G$2:$G$2001,MATCH($A10&amp;"|"&amp;INT(T$5),Lists!$F$2:$F$2001,0)),""))</f>
        <v/>
      </c>
      <c r="U10" s="36" t="str">
        <f>IF(OR($A10="",U$5=""),"",IFERROR(INDEX(Lists!$G$2:$G$2001,MATCH($A10&amp;"|"&amp;INT(U$5),Lists!$F$2:$F$2001,0)),""))</f>
        <v/>
      </c>
      <c r="V10" s="36" t="str">
        <f>IF(OR($A10="",V$5=""),"",IFERROR(INDEX(Lists!$G$2:$G$2001,MATCH($A10&amp;"|"&amp;INT(V$5),Lists!$F$2:$F$2001,0)),""))</f>
        <v/>
      </c>
      <c r="W10" s="36" t="str">
        <f>IF(OR($A10="",W$5=""),"",IFERROR(INDEX(Lists!$G$2:$G$2001,MATCH($A10&amp;"|"&amp;INT(W$5),Lists!$F$2:$F$2001,0)),""))</f>
        <v/>
      </c>
      <c r="X10" s="36" t="str">
        <f>IF(OR($A10="",X$5=""),"",IFERROR(INDEX(Lists!$G$2:$G$2001,MATCH($A10&amp;"|"&amp;INT(X$5),Lists!$F$2:$F$2001,0)),""))</f>
        <v/>
      </c>
      <c r="Y10" s="36" t="str">
        <f>IF(OR($A10="",Y$5=""),"",IFERROR(INDEX(Lists!$G$2:$G$2001,MATCH($A10&amp;"|"&amp;INT(Y$5),Lists!$F$2:$F$2001,0)),""))</f>
        <v/>
      </c>
      <c r="Z10" s="36" t="str">
        <f>IF(OR($A10="",Z$5=""),"",IFERROR(INDEX(Lists!$G$2:$G$2001,MATCH($A10&amp;"|"&amp;INT(Z$5),Lists!$F$2:$F$2001,0)),""))</f>
        <v/>
      </c>
      <c r="AA10" s="36" t="str">
        <f>IF(OR($A10="",AA$5=""),"",IFERROR(INDEX(Lists!$G$2:$G$2001,MATCH($A10&amp;"|"&amp;INT(AA$5),Lists!$F$2:$F$2001,0)),""))</f>
        <v/>
      </c>
      <c r="AB10" s="36" t="str">
        <f>IF(OR($A10="",AB$5=""),"",IFERROR(INDEX(Lists!$G$2:$G$2001,MATCH($A10&amp;"|"&amp;INT(AB$5),Lists!$F$2:$F$2001,0)),""))</f>
        <v/>
      </c>
      <c r="AC10" s="36" t="str">
        <f>IF(OR($A10="",AC$5=""),"",IFERROR(INDEX(Lists!$G$2:$G$2001,MATCH($A10&amp;"|"&amp;INT(AC$5),Lists!$F$2:$F$2001,0)),""))</f>
        <v/>
      </c>
      <c r="AD10" s="36" t="str">
        <f>IF(OR($A10="",AD$5=""),"",IFERROR(INDEX(Lists!$G$2:$G$2001,MATCH($A10&amp;"|"&amp;INT(AD$5),Lists!$F$2:$F$2001,0)),""))</f>
        <v/>
      </c>
      <c r="AE10" s="36" t="str">
        <f>IF(OR($A10="",AE$5=""),"",IFERROR(INDEX(Lists!$G$2:$G$2001,MATCH($A10&amp;"|"&amp;INT(AE$5),Lists!$F$2:$F$2001,0)),""))</f>
        <v/>
      </c>
      <c r="AF10" s="36" t="str">
        <f>IF(OR($A10="",AF$5=""),"",IFERROR(INDEX(Lists!$G$2:$G$2001,MATCH($A10&amp;"|"&amp;INT(AF$5),Lists!$F$2:$F$2001,0)),""))</f>
        <v/>
      </c>
      <c r="AG10" s="23">
        <f>IF($A10="","",SUMPRODUCT((LEN(B10:AF10)&gt;0)*1))</f>
        <v>0</v>
      </c>
    </row>
    <row r="11" spans="1:33" x14ac:dyDescent="0.25">
      <c r="A11" s="22" t="str">
        <f>IF(Employees!$A$7="","",Employees!$A$7)</f>
        <v>Luis Ortega</v>
      </c>
      <c r="B11" s="36" t="str">
        <f>IF(OR($A11="",B$5=""),"",IFERROR(INDEX(Lists!$G$2:$G$2001,MATCH($A11&amp;"|"&amp;INT(B$5),Lists!$F$2:$F$2001,0)),""))</f>
        <v/>
      </c>
      <c r="C11" s="36" t="str">
        <f>IF(OR($A11="",C$5=""),"",IFERROR(INDEX(Lists!$G$2:$G$2001,MATCH($A11&amp;"|"&amp;INT(C$5),Lists!$F$2:$F$2001,0)),""))</f>
        <v/>
      </c>
      <c r="D11" s="36" t="str">
        <f>IF(OR($A11="",D$5=""),"",IFERROR(INDEX(Lists!$G$2:$G$2001,MATCH($A11&amp;"|"&amp;INT(D$5),Lists!$F$2:$F$2001,0)),""))</f>
        <v/>
      </c>
      <c r="E11" s="36" t="str">
        <f>IF(OR($A11="",E$5=""),"",IFERROR(INDEX(Lists!$G$2:$G$2001,MATCH($A11&amp;"|"&amp;INT(E$5),Lists!$F$2:$F$2001,0)),""))</f>
        <v/>
      </c>
      <c r="F11" s="36" t="str">
        <f>IF(OR($A11="",F$5=""),"",IFERROR(INDEX(Lists!$G$2:$G$2001,MATCH($A11&amp;"|"&amp;INT(F$5),Lists!$F$2:$F$2001,0)),""))</f>
        <v/>
      </c>
      <c r="G11" s="36" t="str">
        <f>IF(OR($A11="",G$5=""),"",IFERROR(INDEX(Lists!$G$2:$G$2001,MATCH($A11&amp;"|"&amp;INT(G$5),Lists!$F$2:$F$2001,0)),""))</f>
        <v/>
      </c>
      <c r="H11" s="36" t="str">
        <f>IF(OR($A11="",H$5=""),"",IFERROR(INDEX(Lists!$G$2:$G$2001,MATCH($A11&amp;"|"&amp;INT(H$5),Lists!$F$2:$F$2001,0)),""))</f>
        <v/>
      </c>
      <c r="I11" s="36" t="str">
        <f>IF(OR($A11="",I$5=""),"",IFERROR(INDEX(Lists!$G$2:$G$2001,MATCH($A11&amp;"|"&amp;INT(I$5),Lists!$F$2:$F$2001,0)),""))</f>
        <v/>
      </c>
      <c r="J11" s="36" t="str">
        <f>IF(OR($A11="",J$5=""),"",IFERROR(INDEX(Lists!$G$2:$G$2001,MATCH($A11&amp;"|"&amp;INT(J$5),Lists!$F$2:$F$2001,0)),""))</f>
        <v/>
      </c>
      <c r="K11" s="36" t="str">
        <f>IF(OR($A11="",K$5=""),"",IFERROR(INDEX(Lists!$G$2:$G$2001,MATCH($A11&amp;"|"&amp;INT(K$5),Lists!$F$2:$F$2001,0)),""))</f>
        <v/>
      </c>
      <c r="L11" s="36" t="str">
        <f>IF(OR($A11="",L$5=""),"",IFERROR(INDEX(Lists!$G$2:$G$2001,MATCH($A11&amp;"|"&amp;INT(L$5),Lists!$F$2:$F$2001,0)),""))</f>
        <v/>
      </c>
      <c r="M11" s="36" t="str">
        <f>IF(OR($A11="",M$5=""),"",IFERROR(INDEX(Lists!$G$2:$G$2001,MATCH($A11&amp;"|"&amp;INT(M$5),Lists!$F$2:$F$2001,0)),""))</f>
        <v/>
      </c>
      <c r="N11" s="36" t="str">
        <f>IF(OR($A11="",N$5=""),"",IFERROR(INDEX(Lists!$G$2:$G$2001,MATCH($A11&amp;"|"&amp;INT(N$5),Lists!$F$2:$F$2001,0)),""))</f>
        <v/>
      </c>
      <c r="O11" s="36" t="str">
        <f>IF(OR($A11="",O$5=""),"",IFERROR(INDEX(Lists!$G$2:$G$2001,MATCH($A11&amp;"|"&amp;INT(O$5),Lists!$F$2:$F$2001,0)),""))</f>
        <v/>
      </c>
      <c r="P11" s="36" t="str">
        <f>IF(OR($A11="",P$5=""),"",IFERROR(INDEX(Lists!$G$2:$G$2001,MATCH($A11&amp;"|"&amp;INT(P$5),Lists!$F$2:$F$2001,0)),""))</f>
        <v/>
      </c>
      <c r="Q11" s="36" t="str">
        <f>IF(OR($A11="",Q$5=""),"",IFERROR(INDEX(Lists!$G$2:$G$2001,MATCH($A11&amp;"|"&amp;INT(Q$5),Lists!$F$2:$F$2001,0)),""))</f>
        <v/>
      </c>
      <c r="R11" s="36" t="str">
        <f>IF(OR($A11="",R$5=""),"",IFERROR(INDEX(Lists!$G$2:$G$2001,MATCH($A11&amp;"|"&amp;INT(R$5),Lists!$F$2:$F$2001,0)),""))</f>
        <v/>
      </c>
      <c r="S11" s="36" t="str">
        <f>IF(OR($A11="",S$5=""),"",IFERROR(INDEX(Lists!$G$2:$G$2001,MATCH($A11&amp;"|"&amp;INT(S$5),Lists!$F$2:$F$2001,0)),""))</f>
        <v/>
      </c>
      <c r="T11" s="36" t="str">
        <f>IF(OR($A11="",T$5=""),"",IFERROR(INDEX(Lists!$G$2:$G$2001,MATCH($A11&amp;"|"&amp;INT(T$5),Lists!$F$2:$F$2001,0)),""))</f>
        <v/>
      </c>
      <c r="U11" s="36" t="str">
        <f>IF(OR($A11="",U$5=""),"",IFERROR(INDEX(Lists!$G$2:$G$2001,MATCH($A11&amp;"|"&amp;INT(U$5),Lists!$F$2:$F$2001,0)),""))</f>
        <v/>
      </c>
      <c r="V11" s="36" t="str">
        <f>IF(OR($A11="",V$5=""),"",IFERROR(INDEX(Lists!$G$2:$G$2001,MATCH($A11&amp;"|"&amp;INT(V$5),Lists!$F$2:$F$2001,0)),""))</f>
        <v/>
      </c>
      <c r="W11" s="36" t="str">
        <f>IF(OR($A11="",W$5=""),"",IFERROR(INDEX(Lists!$G$2:$G$2001,MATCH($A11&amp;"|"&amp;INT(W$5),Lists!$F$2:$F$2001,0)),""))</f>
        <v/>
      </c>
      <c r="X11" s="36" t="str">
        <f>IF(OR($A11="",X$5=""),"",IFERROR(INDEX(Lists!$G$2:$G$2001,MATCH($A11&amp;"|"&amp;INT(X$5),Lists!$F$2:$F$2001,0)),""))</f>
        <v/>
      </c>
      <c r="Y11" s="36" t="str">
        <f>IF(OR($A11="",Y$5=""),"",IFERROR(INDEX(Lists!$G$2:$G$2001,MATCH($A11&amp;"|"&amp;INT(Y$5),Lists!$F$2:$F$2001,0)),""))</f>
        <v/>
      </c>
      <c r="Z11" s="36" t="str">
        <f>IF(OR($A11="",Z$5=""),"",IFERROR(INDEX(Lists!$G$2:$G$2001,MATCH($A11&amp;"|"&amp;INT(Z$5),Lists!$F$2:$F$2001,0)),""))</f>
        <v/>
      </c>
      <c r="AA11" s="36" t="str">
        <f>IF(OR($A11="",AA$5=""),"",IFERROR(INDEX(Lists!$G$2:$G$2001,MATCH($A11&amp;"|"&amp;INT(AA$5),Lists!$F$2:$F$2001,0)),""))</f>
        <v/>
      </c>
      <c r="AB11" s="36" t="str">
        <f>IF(OR($A11="",AB$5=""),"",IFERROR(INDEX(Lists!$G$2:$G$2001,MATCH($A11&amp;"|"&amp;INT(AB$5),Lists!$F$2:$F$2001,0)),""))</f>
        <v/>
      </c>
      <c r="AC11" s="36" t="str">
        <f>IF(OR($A11="",AC$5=""),"",IFERROR(INDEX(Lists!$G$2:$G$2001,MATCH($A11&amp;"|"&amp;INT(AC$5),Lists!$F$2:$F$2001,0)),""))</f>
        <v/>
      </c>
      <c r="AD11" s="36" t="str">
        <f>IF(OR($A11="",AD$5=""),"",IFERROR(INDEX(Lists!$G$2:$G$2001,MATCH($A11&amp;"|"&amp;INT(AD$5),Lists!$F$2:$F$2001,0)),""))</f>
        <v/>
      </c>
      <c r="AE11" s="36" t="str">
        <f>IF(OR($A11="",AE$5=""),"",IFERROR(INDEX(Lists!$G$2:$G$2001,MATCH($A11&amp;"|"&amp;INT(AE$5),Lists!$F$2:$F$2001,0)),""))</f>
        <v/>
      </c>
      <c r="AF11" s="36" t="str">
        <f>IF(OR($A11="",AF$5=""),"",IFERROR(INDEX(Lists!$G$2:$G$2001,MATCH($A11&amp;"|"&amp;INT(AF$5),Lists!$F$2:$F$2001,0)),""))</f>
        <v/>
      </c>
      <c r="AG11" s="23">
        <f>IF($A11="","",SUMPRODUCT((LEN(B11:AF11)&gt;0)*1))</f>
        <v>0</v>
      </c>
    </row>
    <row r="12" spans="1:33" x14ac:dyDescent="0.25">
      <c r="A12" s="22" t="str">
        <f>IF(Employees!$A$8="","",Employees!$A$8)</f>
        <v/>
      </c>
      <c r="B12" s="36" t="str">
        <f>IF(OR($A12="",B$5=""),"",IFERROR(INDEX(Lists!$G$2:$G$2001,MATCH($A12&amp;"|"&amp;INT(B$5),Lists!$F$2:$F$2001,0)),""))</f>
        <v/>
      </c>
      <c r="C12" s="36" t="str">
        <f>IF(OR($A12="",C$5=""),"",IFERROR(INDEX(Lists!$G$2:$G$2001,MATCH($A12&amp;"|"&amp;INT(C$5),Lists!$F$2:$F$2001,0)),""))</f>
        <v/>
      </c>
      <c r="D12" s="36" t="str">
        <f>IF(OR($A12="",D$5=""),"",IFERROR(INDEX(Lists!$G$2:$G$2001,MATCH($A12&amp;"|"&amp;INT(D$5),Lists!$F$2:$F$2001,0)),""))</f>
        <v/>
      </c>
      <c r="E12" s="36" t="str">
        <f>IF(OR($A12="",E$5=""),"",IFERROR(INDEX(Lists!$G$2:$G$2001,MATCH($A12&amp;"|"&amp;INT(E$5),Lists!$F$2:$F$2001,0)),""))</f>
        <v/>
      </c>
      <c r="F12" s="36" t="str">
        <f>IF(OR($A12="",F$5=""),"",IFERROR(INDEX(Lists!$G$2:$G$2001,MATCH($A12&amp;"|"&amp;INT(F$5),Lists!$F$2:$F$2001,0)),""))</f>
        <v/>
      </c>
      <c r="G12" s="36" t="str">
        <f>IF(OR($A12="",G$5=""),"",IFERROR(INDEX(Lists!$G$2:$G$2001,MATCH($A12&amp;"|"&amp;INT(G$5),Lists!$F$2:$F$2001,0)),""))</f>
        <v/>
      </c>
      <c r="H12" s="36" t="str">
        <f>IF(OR($A12="",H$5=""),"",IFERROR(INDEX(Lists!$G$2:$G$2001,MATCH($A12&amp;"|"&amp;INT(H$5),Lists!$F$2:$F$2001,0)),""))</f>
        <v/>
      </c>
      <c r="I12" s="36" t="str">
        <f>IF(OR($A12="",I$5=""),"",IFERROR(INDEX(Lists!$G$2:$G$2001,MATCH($A12&amp;"|"&amp;INT(I$5),Lists!$F$2:$F$2001,0)),""))</f>
        <v/>
      </c>
      <c r="J12" s="36" t="str">
        <f>IF(OR($A12="",J$5=""),"",IFERROR(INDEX(Lists!$G$2:$G$2001,MATCH($A12&amp;"|"&amp;INT(J$5),Lists!$F$2:$F$2001,0)),""))</f>
        <v/>
      </c>
      <c r="K12" s="36" t="str">
        <f>IF(OR($A12="",K$5=""),"",IFERROR(INDEX(Lists!$G$2:$G$2001,MATCH($A12&amp;"|"&amp;INT(K$5),Lists!$F$2:$F$2001,0)),""))</f>
        <v/>
      </c>
      <c r="L12" s="36" t="str">
        <f>IF(OR($A12="",L$5=""),"",IFERROR(INDEX(Lists!$G$2:$G$2001,MATCH($A12&amp;"|"&amp;INT(L$5),Lists!$F$2:$F$2001,0)),""))</f>
        <v/>
      </c>
      <c r="M12" s="36" t="str">
        <f>IF(OR($A12="",M$5=""),"",IFERROR(INDEX(Lists!$G$2:$G$2001,MATCH($A12&amp;"|"&amp;INT(M$5),Lists!$F$2:$F$2001,0)),""))</f>
        <v/>
      </c>
      <c r="N12" s="36" t="str">
        <f>IF(OR($A12="",N$5=""),"",IFERROR(INDEX(Lists!$G$2:$G$2001,MATCH($A12&amp;"|"&amp;INT(N$5),Lists!$F$2:$F$2001,0)),""))</f>
        <v/>
      </c>
      <c r="O12" s="36" t="str">
        <f>IF(OR($A12="",O$5=""),"",IFERROR(INDEX(Lists!$G$2:$G$2001,MATCH($A12&amp;"|"&amp;INT(O$5),Lists!$F$2:$F$2001,0)),""))</f>
        <v/>
      </c>
      <c r="P12" s="36" t="str">
        <f>IF(OR($A12="",P$5=""),"",IFERROR(INDEX(Lists!$G$2:$G$2001,MATCH($A12&amp;"|"&amp;INT(P$5),Lists!$F$2:$F$2001,0)),""))</f>
        <v/>
      </c>
      <c r="Q12" s="36" t="str">
        <f>IF(OR($A12="",Q$5=""),"",IFERROR(INDEX(Lists!$G$2:$G$2001,MATCH($A12&amp;"|"&amp;INT(Q$5),Lists!$F$2:$F$2001,0)),""))</f>
        <v/>
      </c>
      <c r="R12" s="36" t="str">
        <f>IF(OR($A12="",R$5=""),"",IFERROR(INDEX(Lists!$G$2:$G$2001,MATCH($A12&amp;"|"&amp;INT(R$5),Lists!$F$2:$F$2001,0)),""))</f>
        <v/>
      </c>
      <c r="S12" s="36" t="str">
        <f>IF(OR($A12="",S$5=""),"",IFERROR(INDEX(Lists!$G$2:$G$2001,MATCH($A12&amp;"|"&amp;INT(S$5),Lists!$F$2:$F$2001,0)),""))</f>
        <v/>
      </c>
      <c r="T12" s="36" t="str">
        <f>IF(OR($A12="",T$5=""),"",IFERROR(INDEX(Lists!$G$2:$G$2001,MATCH($A12&amp;"|"&amp;INT(T$5),Lists!$F$2:$F$2001,0)),""))</f>
        <v/>
      </c>
      <c r="U12" s="36" t="str">
        <f>IF(OR($A12="",U$5=""),"",IFERROR(INDEX(Lists!$G$2:$G$2001,MATCH($A12&amp;"|"&amp;INT(U$5),Lists!$F$2:$F$2001,0)),""))</f>
        <v/>
      </c>
      <c r="V12" s="36" t="str">
        <f>IF(OR($A12="",V$5=""),"",IFERROR(INDEX(Lists!$G$2:$G$2001,MATCH($A12&amp;"|"&amp;INT(V$5),Lists!$F$2:$F$2001,0)),""))</f>
        <v/>
      </c>
      <c r="W12" s="36" t="str">
        <f>IF(OR($A12="",W$5=""),"",IFERROR(INDEX(Lists!$G$2:$G$2001,MATCH($A12&amp;"|"&amp;INT(W$5),Lists!$F$2:$F$2001,0)),""))</f>
        <v/>
      </c>
      <c r="X12" s="36" t="str">
        <f>IF(OR($A12="",X$5=""),"",IFERROR(INDEX(Lists!$G$2:$G$2001,MATCH($A12&amp;"|"&amp;INT(X$5),Lists!$F$2:$F$2001,0)),""))</f>
        <v/>
      </c>
      <c r="Y12" s="36" t="str">
        <f>IF(OR($A12="",Y$5=""),"",IFERROR(INDEX(Lists!$G$2:$G$2001,MATCH($A12&amp;"|"&amp;INT(Y$5),Lists!$F$2:$F$2001,0)),""))</f>
        <v/>
      </c>
      <c r="Z12" s="36" t="str">
        <f>IF(OR($A12="",Z$5=""),"",IFERROR(INDEX(Lists!$G$2:$G$2001,MATCH($A12&amp;"|"&amp;INT(Z$5),Lists!$F$2:$F$2001,0)),""))</f>
        <v/>
      </c>
      <c r="AA12" s="36" t="str">
        <f>IF(OR($A12="",AA$5=""),"",IFERROR(INDEX(Lists!$G$2:$G$2001,MATCH($A12&amp;"|"&amp;INT(AA$5),Lists!$F$2:$F$2001,0)),""))</f>
        <v/>
      </c>
      <c r="AB12" s="36" t="str">
        <f>IF(OR($A12="",AB$5=""),"",IFERROR(INDEX(Lists!$G$2:$G$2001,MATCH($A12&amp;"|"&amp;INT(AB$5),Lists!$F$2:$F$2001,0)),""))</f>
        <v/>
      </c>
      <c r="AC12" s="36" t="str">
        <f>IF(OR($A12="",AC$5=""),"",IFERROR(INDEX(Lists!$G$2:$G$2001,MATCH($A12&amp;"|"&amp;INT(AC$5),Lists!$F$2:$F$2001,0)),""))</f>
        <v/>
      </c>
      <c r="AD12" s="36" t="str">
        <f>IF(OR($A12="",AD$5=""),"",IFERROR(INDEX(Lists!$G$2:$G$2001,MATCH($A12&amp;"|"&amp;INT(AD$5),Lists!$F$2:$F$2001,0)),""))</f>
        <v/>
      </c>
      <c r="AE12" s="36" t="str">
        <f>IF(OR($A12="",AE$5=""),"",IFERROR(INDEX(Lists!$G$2:$G$2001,MATCH($A12&amp;"|"&amp;INT(AE$5),Lists!$F$2:$F$2001,0)),""))</f>
        <v/>
      </c>
      <c r="AF12" s="36" t="str">
        <f>IF(OR($A12="",AF$5=""),"",IFERROR(INDEX(Lists!$G$2:$G$2001,MATCH($A12&amp;"|"&amp;INT(AF$5),Lists!$F$2:$F$2001,0)),""))</f>
        <v/>
      </c>
      <c r="AG12" s="23" t="str">
        <f>IF($A12="","",SUMPRODUCT((LEN(B12:AF12)&gt;0)*1))</f>
        <v/>
      </c>
    </row>
    <row r="13" spans="1:33" x14ac:dyDescent="0.25">
      <c r="A13" s="22" t="str">
        <f>IF(Employees!$A$9="","",Employees!$A$9)</f>
        <v/>
      </c>
      <c r="B13" s="36" t="str">
        <f>IF(OR($A13="",B$5=""),"",IFERROR(INDEX(Lists!$G$2:$G$2001,MATCH($A13&amp;"|"&amp;INT(B$5),Lists!$F$2:$F$2001,0)),""))</f>
        <v/>
      </c>
      <c r="C13" s="36" t="str">
        <f>IF(OR($A13="",C$5=""),"",IFERROR(INDEX(Lists!$G$2:$G$2001,MATCH($A13&amp;"|"&amp;INT(C$5),Lists!$F$2:$F$2001,0)),""))</f>
        <v/>
      </c>
      <c r="D13" s="36" t="str">
        <f>IF(OR($A13="",D$5=""),"",IFERROR(INDEX(Lists!$G$2:$G$2001,MATCH($A13&amp;"|"&amp;INT(D$5),Lists!$F$2:$F$2001,0)),""))</f>
        <v/>
      </c>
      <c r="E13" s="36" t="str">
        <f>IF(OR($A13="",E$5=""),"",IFERROR(INDEX(Lists!$G$2:$G$2001,MATCH($A13&amp;"|"&amp;INT(E$5),Lists!$F$2:$F$2001,0)),""))</f>
        <v/>
      </c>
      <c r="F13" s="36" t="str">
        <f>IF(OR($A13="",F$5=""),"",IFERROR(INDEX(Lists!$G$2:$G$2001,MATCH($A13&amp;"|"&amp;INT(F$5),Lists!$F$2:$F$2001,0)),""))</f>
        <v/>
      </c>
      <c r="G13" s="36" t="str">
        <f>IF(OR($A13="",G$5=""),"",IFERROR(INDEX(Lists!$G$2:$G$2001,MATCH($A13&amp;"|"&amp;INT(G$5),Lists!$F$2:$F$2001,0)),""))</f>
        <v/>
      </c>
      <c r="H13" s="36" t="str">
        <f>IF(OR($A13="",H$5=""),"",IFERROR(INDEX(Lists!$G$2:$G$2001,MATCH($A13&amp;"|"&amp;INT(H$5),Lists!$F$2:$F$2001,0)),""))</f>
        <v/>
      </c>
      <c r="I13" s="36" t="str">
        <f>IF(OR($A13="",I$5=""),"",IFERROR(INDEX(Lists!$G$2:$G$2001,MATCH($A13&amp;"|"&amp;INT(I$5),Lists!$F$2:$F$2001,0)),""))</f>
        <v/>
      </c>
      <c r="J13" s="36" t="str">
        <f>IF(OR($A13="",J$5=""),"",IFERROR(INDEX(Lists!$G$2:$G$2001,MATCH($A13&amp;"|"&amp;INT(J$5),Lists!$F$2:$F$2001,0)),""))</f>
        <v/>
      </c>
      <c r="K13" s="36" t="str">
        <f>IF(OR($A13="",K$5=""),"",IFERROR(INDEX(Lists!$G$2:$G$2001,MATCH($A13&amp;"|"&amp;INT(K$5),Lists!$F$2:$F$2001,0)),""))</f>
        <v/>
      </c>
      <c r="L13" s="36" t="str">
        <f>IF(OR($A13="",L$5=""),"",IFERROR(INDEX(Lists!$G$2:$G$2001,MATCH($A13&amp;"|"&amp;INT(L$5),Lists!$F$2:$F$2001,0)),""))</f>
        <v/>
      </c>
      <c r="M13" s="36" t="str">
        <f>IF(OR($A13="",M$5=""),"",IFERROR(INDEX(Lists!$G$2:$G$2001,MATCH($A13&amp;"|"&amp;INT(M$5),Lists!$F$2:$F$2001,0)),""))</f>
        <v/>
      </c>
      <c r="N13" s="36" t="str">
        <f>IF(OR($A13="",N$5=""),"",IFERROR(INDEX(Lists!$G$2:$G$2001,MATCH($A13&amp;"|"&amp;INT(N$5),Lists!$F$2:$F$2001,0)),""))</f>
        <v/>
      </c>
      <c r="O13" s="36" t="str">
        <f>IF(OR($A13="",O$5=""),"",IFERROR(INDEX(Lists!$G$2:$G$2001,MATCH($A13&amp;"|"&amp;INT(O$5),Lists!$F$2:$F$2001,0)),""))</f>
        <v/>
      </c>
      <c r="P13" s="36" t="str">
        <f>IF(OR($A13="",P$5=""),"",IFERROR(INDEX(Lists!$G$2:$G$2001,MATCH($A13&amp;"|"&amp;INT(P$5),Lists!$F$2:$F$2001,0)),""))</f>
        <v/>
      </c>
      <c r="Q13" s="36" t="str">
        <f>IF(OR($A13="",Q$5=""),"",IFERROR(INDEX(Lists!$G$2:$G$2001,MATCH($A13&amp;"|"&amp;INT(Q$5),Lists!$F$2:$F$2001,0)),""))</f>
        <v/>
      </c>
      <c r="R13" s="36" t="str">
        <f>IF(OR($A13="",R$5=""),"",IFERROR(INDEX(Lists!$G$2:$G$2001,MATCH($A13&amp;"|"&amp;INT(R$5),Lists!$F$2:$F$2001,0)),""))</f>
        <v/>
      </c>
      <c r="S13" s="36" t="str">
        <f>IF(OR($A13="",S$5=""),"",IFERROR(INDEX(Lists!$G$2:$G$2001,MATCH($A13&amp;"|"&amp;INT(S$5),Lists!$F$2:$F$2001,0)),""))</f>
        <v/>
      </c>
      <c r="T13" s="36" t="str">
        <f>IF(OR($A13="",T$5=""),"",IFERROR(INDEX(Lists!$G$2:$G$2001,MATCH($A13&amp;"|"&amp;INT(T$5),Lists!$F$2:$F$2001,0)),""))</f>
        <v/>
      </c>
      <c r="U13" s="36" t="str">
        <f>IF(OR($A13="",U$5=""),"",IFERROR(INDEX(Lists!$G$2:$G$2001,MATCH($A13&amp;"|"&amp;INT(U$5),Lists!$F$2:$F$2001,0)),""))</f>
        <v/>
      </c>
      <c r="V13" s="36" t="str">
        <f>IF(OR($A13="",V$5=""),"",IFERROR(INDEX(Lists!$G$2:$G$2001,MATCH($A13&amp;"|"&amp;INT(V$5),Lists!$F$2:$F$2001,0)),""))</f>
        <v/>
      </c>
      <c r="W13" s="36" t="str">
        <f>IF(OR($A13="",W$5=""),"",IFERROR(INDEX(Lists!$G$2:$G$2001,MATCH($A13&amp;"|"&amp;INT(W$5),Lists!$F$2:$F$2001,0)),""))</f>
        <v/>
      </c>
      <c r="X13" s="36" t="str">
        <f>IF(OR($A13="",X$5=""),"",IFERROR(INDEX(Lists!$G$2:$G$2001,MATCH($A13&amp;"|"&amp;INT(X$5),Lists!$F$2:$F$2001,0)),""))</f>
        <v/>
      </c>
      <c r="Y13" s="36" t="str">
        <f>IF(OR($A13="",Y$5=""),"",IFERROR(INDEX(Lists!$G$2:$G$2001,MATCH($A13&amp;"|"&amp;INT(Y$5),Lists!$F$2:$F$2001,0)),""))</f>
        <v/>
      </c>
      <c r="Z13" s="36" t="str">
        <f>IF(OR($A13="",Z$5=""),"",IFERROR(INDEX(Lists!$G$2:$G$2001,MATCH($A13&amp;"|"&amp;INT(Z$5),Lists!$F$2:$F$2001,0)),""))</f>
        <v/>
      </c>
      <c r="AA13" s="36" t="str">
        <f>IF(OR($A13="",AA$5=""),"",IFERROR(INDEX(Lists!$G$2:$G$2001,MATCH($A13&amp;"|"&amp;INT(AA$5),Lists!$F$2:$F$2001,0)),""))</f>
        <v/>
      </c>
      <c r="AB13" s="36" t="str">
        <f>IF(OR($A13="",AB$5=""),"",IFERROR(INDEX(Lists!$G$2:$G$2001,MATCH($A13&amp;"|"&amp;INT(AB$5),Lists!$F$2:$F$2001,0)),""))</f>
        <v/>
      </c>
      <c r="AC13" s="36" t="str">
        <f>IF(OR($A13="",AC$5=""),"",IFERROR(INDEX(Lists!$G$2:$G$2001,MATCH($A13&amp;"|"&amp;INT(AC$5),Lists!$F$2:$F$2001,0)),""))</f>
        <v/>
      </c>
      <c r="AD13" s="36" t="str">
        <f>IF(OR($A13="",AD$5=""),"",IFERROR(INDEX(Lists!$G$2:$G$2001,MATCH($A13&amp;"|"&amp;INT(AD$5),Lists!$F$2:$F$2001,0)),""))</f>
        <v/>
      </c>
      <c r="AE13" s="36" t="str">
        <f>IF(OR($A13="",AE$5=""),"",IFERROR(INDEX(Lists!$G$2:$G$2001,MATCH($A13&amp;"|"&amp;INT(AE$5),Lists!$F$2:$F$2001,0)),""))</f>
        <v/>
      </c>
      <c r="AF13" s="36" t="str">
        <f>IF(OR($A13="",AF$5=""),"",IFERROR(INDEX(Lists!$G$2:$G$2001,MATCH($A13&amp;"|"&amp;INT(AF$5),Lists!$F$2:$F$2001,0)),""))</f>
        <v/>
      </c>
      <c r="AG13" s="23" t="str">
        <f>IF($A13="","",SUMPRODUCT((LEN(B13:AF13)&gt;0)*1))</f>
        <v/>
      </c>
    </row>
    <row r="14" spans="1:33" x14ac:dyDescent="0.25">
      <c r="A14" s="22" t="str">
        <f>IF(Employees!$A$10="","",Employees!$A$10)</f>
        <v/>
      </c>
      <c r="B14" s="36" t="str">
        <f>IF(OR($A14="",B$5=""),"",IFERROR(INDEX(Lists!$G$2:$G$2001,MATCH($A14&amp;"|"&amp;INT(B$5),Lists!$F$2:$F$2001,0)),""))</f>
        <v/>
      </c>
      <c r="C14" s="36" t="str">
        <f>IF(OR($A14="",C$5=""),"",IFERROR(INDEX(Lists!$G$2:$G$2001,MATCH($A14&amp;"|"&amp;INT(C$5),Lists!$F$2:$F$2001,0)),""))</f>
        <v/>
      </c>
      <c r="D14" s="36" t="str">
        <f>IF(OR($A14="",D$5=""),"",IFERROR(INDEX(Lists!$G$2:$G$2001,MATCH($A14&amp;"|"&amp;INT(D$5),Lists!$F$2:$F$2001,0)),""))</f>
        <v/>
      </c>
      <c r="E14" s="36" t="str">
        <f>IF(OR($A14="",E$5=""),"",IFERROR(INDEX(Lists!$G$2:$G$2001,MATCH($A14&amp;"|"&amp;INT(E$5),Lists!$F$2:$F$2001,0)),""))</f>
        <v/>
      </c>
      <c r="F14" s="36" t="str">
        <f>IF(OR($A14="",F$5=""),"",IFERROR(INDEX(Lists!$G$2:$G$2001,MATCH($A14&amp;"|"&amp;INT(F$5),Lists!$F$2:$F$2001,0)),""))</f>
        <v/>
      </c>
      <c r="G14" s="36" t="str">
        <f>IF(OR($A14="",G$5=""),"",IFERROR(INDEX(Lists!$G$2:$G$2001,MATCH($A14&amp;"|"&amp;INT(G$5),Lists!$F$2:$F$2001,0)),""))</f>
        <v/>
      </c>
      <c r="H14" s="36" t="str">
        <f>IF(OR($A14="",H$5=""),"",IFERROR(INDEX(Lists!$G$2:$G$2001,MATCH($A14&amp;"|"&amp;INT(H$5),Lists!$F$2:$F$2001,0)),""))</f>
        <v/>
      </c>
      <c r="I14" s="36" t="str">
        <f>IF(OR($A14="",I$5=""),"",IFERROR(INDEX(Lists!$G$2:$G$2001,MATCH($A14&amp;"|"&amp;INT(I$5),Lists!$F$2:$F$2001,0)),""))</f>
        <v/>
      </c>
      <c r="J14" s="36" t="str">
        <f>IF(OR($A14="",J$5=""),"",IFERROR(INDEX(Lists!$G$2:$G$2001,MATCH($A14&amp;"|"&amp;INT(J$5),Lists!$F$2:$F$2001,0)),""))</f>
        <v/>
      </c>
      <c r="K14" s="36" t="str">
        <f>IF(OR($A14="",K$5=""),"",IFERROR(INDEX(Lists!$G$2:$G$2001,MATCH($A14&amp;"|"&amp;INT(K$5),Lists!$F$2:$F$2001,0)),""))</f>
        <v/>
      </c>
      <c r="L14" s="36" t="str">
        <f>IF(OR($A14="",L$5=""),"",IFERROR(INDEX(Lists!$G$2:$G$2001,MATCH($A14&amp;"|"&amp;INT(L$5),Lists!$F$2:$F$2001,0)),""))</f>
        <v/>
      </c>
      <c r="M14" s="36" t="str">
        <f>IF(OR($A14="",M$5=""),"",IFERROR(INDEX(Lists!$G$2:$G$2001,MATCH($A14&amp;"|"&amp;INT(M$5),Lists!$F$2:$F$2001,0)),""))</f>
        <v/>
      </c>
      <c r="N14" s="36" t="str">
        <f>IF(OR($A14="",N$5=""),"",IFERROR(INDEX(Lists!$G$2:$G$2001,MATCH($A14&amp;"|"&amp;INT(N$5),Lists!$F$2:$F$2001,0)),""))</f>
        <v/>
      </c>
      <c r="O14" s="36" t="str">
        <f>IF(OR($A14="",O$5=""),"",IFERROR(INDEX(Lists!$G$2:$G$2001,MATCH($A14&amp;"|"&amp;INT(O$5),Lists!$F$2:$F$2001,0)),""))</f>
        <v/>
      </c>
      <c r="P14" s="36" t="str">
        <f>IF(OR($A14="",P$5=""),"",IFERROR(INDEX(Lists!$G$2:$G$2001,MATCH($A14&amp;"|"&amp;INT(P$5),Lists!$F$2:$F$2001,0)),""))</f>
        <v/>
      </c>
      <c r="Q14" s="36" t="str">
        <f>IF(OR($A14="",Q$5=""),"",IFERROR(INDEX(Lists!$G$2:$G$2001,MATCH($A14&amp;"|"&amp;INT(Q$5),Lists!$F$2:$F$2001,0)),""))</f>
        <v/>
      </c>
      <c r="R14" s="36" t="str">
        <f>IF(OR($A14="",R$5=""),"",IFERROR(INDEX(Lists!$G$2:$G$2001,MATCH($A14&amp;"|"&amp;INT(R$5),Lists!$F$2:$F$2001,0)),""))</f>
        <v/>
      </c>
      <c r="S14" s="36" t="str">
        <f>IF(OR($A14="",S$5=""),"",IFERROR(INDEX(Lists!$G$2:$G$2001,MATCH($A14&amp;"|"&amp;INT(S$5),Lists!$F$2:$F$2001,0)),""))</f>
        <v/>
      </c>
      <c r="T14" s="36" t="str">
        <f>IF(OR($A14="",T$5=""),"",IFERROR(INDEX(Lists!$G$2:$G$2001,MATCH($A14&amp;"|"&amp;INT(T$5),Lists!$F$2:$F$2001,0)),""))</f>
        <v/>
      </c>
      <c r="U14" s="36" t="str">
        <f>IF(OR($A14="",U$5=""),"",IFERROR(INDEX(Lists!$G$2:$G$2001,MATCH($A14&amp;"|"&amp;INT(U$5),Lists!$F$2:$F$2001,0)),""))</f>
        <v/>
      </c>
      <c r="V14" s="36" t="str">
        <f>IF(OR($A14="",V$5=""),"",IFERROR(INDEX(Lists!$G$2:$G$2001,MATCH($A14&amp;"|"&amp;INT(V$5),Lists!$F$2:$F$2001,0)),""))</f>
        <v/>
      </c>
      <c r="W14" s="36" t="str">
        <f>IF(OR($A14="",W$5=""),"",IFERROR(INDEX(Lists!$G$2:$G$2001,MATCH($A14&amp;"|"&amp;INT(W$5),Lists!$F$2:$F$2001,0)),""))</f>
        <v/>
      </c>
      <c r="X14" s="36" t="str">
        <f>IF(OR($A14="",X$5=""),"",IFERROR(INDEX(Lists!$G$2:$G$2001,MATCH($A14&amp;"|"&amp;INT(X$5),Lists!$F$2:$F$2001,0)),""))</f>
        <v/>
      </c>
      <c r="Y14" s="36" t="str">
        <f>IF(OR($A14="",Y$5=""),"",IFERROR(INDEX(Lists!$G$2:$G$2001,MATCH($A14&amp;"|"&amp;INT(Y$5),Lists!$F$2:$F$2001,0)),""))</f>
        <v/>
      </c>
      <c r="Z14" s="36" t="str">
        <f>IF(OR($A14="",Z$5=""),"",IFERROR(INDEX(Lists!$G$2:$G$2001,MATCH($A14&amp;"|"&amp;INT(Z$5),Lists!$F$2:$F$2001,0)),""))</f>
        <v/>
      </c>
      <c r="AA14" s="36" t="str">
        <f>IF(OR($A14="",AA$5=""),"",IFERROR(INDEX(Lists!$G$2:$G$2001,MATCH($A14&amp;"|"&amp;INT(AA$5),Lists!$F$2:$F$2001,0)),""))</f>
        <v/>
      </c>
      <c r="AB14" s="36" t="str">
        <f>IF(OR($A14="",AB$5=""),"",IFERROR(INDEX(Lists!$G$2:$G$2001,MATCH($A14&amp;"|"&amp;INT(AB$5),Lists!$F$2:$F$2001,0)),""))</f>
        <v/>
      </c>
      <c r="AC14" s="36" t="str">
        <f>IF(OR($A14="",AC$5=""),"",IFERROR(INDEX(Lists!$G$2:$G$2001,MATCH($A14&amp;"|"&amp;INT(AC$5),Lists!$F$2:$F$2001,0)),""))</f>
        <v/>
      </c>
      <c r="AD14" s="36" t="str">
        <f>IF(OR($A14="",AD$5=""),"",IFERROR(INDEX(Lists!$G$2:$G$2001,MATCH($A14&amp;"|"&amp;INT(AD$5),Lists!$F$2:$F$2001,0)),""))</f>
        <v/>
      </c>
      <c r="AE14" s="36" t="str">
        <f>IF(OR($A14="",AE$5=""),"",IFERROR(INDEX(Lists!$G$2:$G$2001,MATCH($A14&amp;"|"&amp;INT(AE$5),Lists!$F$2:$F$2001,0)),""))</f>
        <v/>
      </c>
      <c r="AF14" s="36" t="str">
        <f>IF(OR($A14="",AF$5=""),"",IFERROR(INDEX(Lists!$G$2:$G$2001,MATCH($A14&amp;"|"&amp;INT(AF$5),Lists!$F$2:$F$2001,0)),""))</f>
        <v/>
      </c>
      <c r="AG14" s="23" t="str">
        <f>IF($A14="","",SUMPRODUCT((LEN(B14:AF14)&gt;0)*1))</f>
        <v/>
      </c>
    </row>
    <row r="15" spans="1:33" x14ac:dyDescent="0.25">
      <c r="A15" s="22" t="str">
        <f>IF(Employees!$A$11="","",Employees!$A$11)</f>
        <v/>
      </c>
      <c r="B15" s="36" t="str">
        <f>IF(OR($A15="",B$5=""),"",IFERROR(INDEX(Lists!$G$2:$G$2001,MATCH($A15&amp;"|"&amp;INT(B$5),Lists!$F$2:$F$2001,0)),""))</f>
        <v/>
      </c>
      <c r="C15" s="36" t="str">
        <f>IF(OR($A15="",C$5=""),"",IFERROR(INDEX(Lists!$G$2:$G$2001,MATCH($A15&amp;"|"&amp;INT(C$5),Lists!$F$2:$F$2001,0)),""))</f>
        <v/>
      </c>
      <c r="D15" s="36" t="str">
        <f>IF(OR($A15="",D$5=""),"",IFERROR(INDEX(Lists!$G$2:$G$2001,MATCH($A15&amp;"|"&amp;INT(D$5),Lists!$F$2:$F$2001,0)),""))</f>
        <v/>
      </c>
      <c r="E15" s="36" t="str">
        <f>IF(OR($A15="",E$5=""),"",IFERROR(INDEX(Lists!$G$2:$G$2001,MATCH($A15&amp;"|"&amp;INT(E$5),Lists!$F$2:$F$2001,0)),""))</f>
        <v/>
      </c>
      <c r="F15" s="36" t="str">
        <f>IF(OR($A15="",F$5=""),"",IFERROR(INDEX(Lists!$G$2:$G$2001,MATCH($A15&amp;"|"&amp;INT(F$5),Lists!$F$2:$F$2001,0)),""))</f>
        <v/>
      </c>
      <c r="G15" s="36" t="str">
        <f>IF(OR($A15="",G$5=""),"",IFERROR(INDEX(Lists!$G$2:$G$2001,MATCH($A15&amp;"|"&amp;INT(G$5),Lists!$F$2:$F$2001,0)),""))</f>
        <v/>
      </c>
      <c r="H15" s="36" t="str">
        <f>IF(OR($A15="",H$5=""),"",IFERROR(INDEX(Lists!$G$2:$G$2001,MATCH($A15&amp;"|"&amp;INT(H$5),Lists!$F$2:$F$2001,0)),""))</f>
        <v/>
      </c>
      <c r="I15" s="36" t="str">
        <f>IF(OR($A15="",I$5=""),"",IFERROR(INDEX(Lists!$G$2:$G$2001,MATCH($A15&amp;"|"&amp;INT(I$5),Lists!$F$2:$F$2001,0)),""))</f>
        <v/>
      </c>
      <c r="J15" s="36" t="str">
        <f>IF(OR($A15="",J$5=""),"",IFERROR(INDEX(Lists!$G$2:$G$2001,MATCH($A15&amp;"|"&amp;INT(J$5),Lists!$F$2:$F$2001,0)),""))</f>
        <v/>
      </c>
      <c r="K15" s="36" t="str">
        <f>IF(OR($A15="",K$5=""),"",IFERROR(INDEX(Lists!$G$2:$G$2001,MATCH($A15&amp;"|"&amp;INT(K$5),Lists!$F$2:$F$2001,0)),""))</f>
        <v/>
      </c>
      <c r="L15" s="36" t="str">
        <f>IF(OR($A15="",L$5=""),"",IFERROR(INDEX(Lists!$G$2:$G$2001,MATCH($A15&amp;"|"&amp;INT(L$5),Lists!$F$2:$F$2001,0)),""))</f>
        <v/>
      </c>
      <c r="M15" s="36" t="str">
        <f>IF(OR($A15="",M$5=""),"",IFERROR(INDEX(Lists!$G$2:$G$2001,MATCH($A15&amp;"|"&amp;INT(M$5),Lists!$F$2:$F$2001,0)),""))</f>
        <v/>
      </c>
      <c r="N15" s="36" t="str">
        <f>IF(OR($A15="",N$5=""),"",IFERROR(INDEX(Lists!$G$2:$G$2001,MATCH($A15&amp;"|"&amp;INT(N$5),Lists!$F$2:$F$2001,0)),""))</f>
        <v/>
      </c>
      <c r="O15" s="36" t="str">
        <f>IF(OR($A15="",O$5=""),"",IFERROR(INDEX(Lists!$G$2:$G$2001,MATCH($A15&amp;"|"&amp;INT(O$5),Lists!$F$2:$F$2001,0)),""))</f>
        <v/>
      </c>
      <c r="P15" s="36" t="str">
        <f>IF(OR($A15="",P$5=""),"",IFERROR(INDEX(Lists!$G$2:$G$2001,MATCH($A15&amp;"|"&amp;INT(P$5),Lists!$F$2:$F$2001,0)),""))</f>
        <v/>
      </c>
      <c r="Q15" s="36" t="str">
        <f>IF(OR($A15="",Q$5=""),"",IFERROR(INDEX(Lists!$G$2:$G$2001,MATCH($A15&amp;"|"&amp;INT(Q$5),Lists!$F$2:$F$2001,0)),""))</f>
        <v/>
      </c>
      <c r="R15" s="36" t="str">
        <f>IF(OR($A15="",R$5=""),"",IFERROR(INDEX(Lists!$G$2:$G$2001,MATCH($A15&amp;"|"&amp;INT(R$5),Lists!$F$2:$F$2001,0)),""))</f>
        <v/>
      </c>
      <c r="S15" s="36" t="str">
        <f>IF(OR($A15="",S$5=""),"",IFERROR(INDEX(Lists!$G$2:$G$2001,MATCH($A15&amp;"|"&amp;INT(S$5),Lists!$F$2:$F$2001,0)),""))</f>
        <v/>
      </c>
      <c r="T15" s="36" t="str">
        <f>IF(OR($A15="",T$5=""),"",IFERROR(INDEX(Lists!$G$2:$G$2001,MATCH($A15&amp;"|"&amp;INT(T$5),Lists!$F$2:$F$2001,0)),""))</f>
        <v/>
      </c>
      <c r="U15" s="36" t="str">
        <f>IF(OR($A15="",U$5=""),"",IFERROR(INDEX(Lists!$G$2:$G$2001,MATCH($A15&amp;"|"&amp;INT(U$5),Lists!$F$2:$F$2001,0)),""))</f>
        <v/>
      </c>
      <c r="V15" s="36" t="str">
        <f>IF(OR($A15="",V$5=""),"",IFERROR(INDEX(Lists!$G$2:$G$2001,MATCH($A15&amp;"|"&amp;INT(V$5),Lists!$F$2:$F$2001,0)),""))</f>
        <v/>
      </c>
      <c r="W15" s="36" t="str">
        <f>IF(OR($A15="",W$5=""),"",IFERROR(INDEX(Lists!$G$2:$G$2001,MATCH($A15&amp;"|"&amp;INT(W$5),Lists!$F$2:$F$2001,0)),""))</f>
        <v/>
      </c>
      <c r="X15" s="36" t="str">
        <f>IF(OR($A15="",X$5=""),"",IFERROR(INDEX(Lists!$G$2:$G$2001,MATCH($A15&amp;"|"&amp;INT(X$5),Lists!$F$2:$F$2001,0)),""))</f>
        <v/>
      </c>
      <c r="Y15" s="36" t="str">
        <f>IF(OR($A15="",Y$5=""),"",IFERROR(INDEX(Lists!$G$2:$G$2001,MATCH($A15&amp;"|"&amp;INT(Y$5),Lists!$F$2:$F$2001,0)),""))</f>
        <v/>
      </c>
      <c r="Z15" s="36" t="str">
        <f>IF(OR($A15="",Z$5=""),"",IFERROR(INDEX(Lists!$G$2:$G$2001,MATCH($A15&amp;"|"&amp;INT(Z$5),Lists!$F$2:$F$2001,0)),""))</f>
        <v/>
      </c>
      <c r="AA15" s="36" t="str">
        <f>IF(OR($A15="",AA$5=""),"",IFERROR(INDEX(Lists!$G$2:$G$2001,MATCH($A15&amp;"|"&amp;INT(AA$5),Lists!$F$2:$F$2001,0)),""))</f>
        <v/>
      </c>
      <c r="AB15" s="36" t="str">
        <f>IF(OR($A15="",AB$5=""),"",IFERROR(INDEX(Lists!$G$2:$G$2001,MATCH($A15&amp;"|"&amp;INT(AB$5),Lists!$F$2:$F$2001,0)),""))</f>
        <v/>
      </c>
      <c r="AC15" s="36" t="str">
        <f>IF(OR($A15="",AC$5=""),"",IFERROR(INDEX(Lists!$G$2:$G$2001,MATCH($A15&amp;"|"&amp;INT(AC$5),Lists!$F$2:$F$2001,0)),""))</f>
        <v/>
      </c>
      <c r="AD15" s="36" t="str">
        <f>IF(OR($A15="",AD$5=""),"",IFERROR(INDEX(Lists!$G$2:$G$2001,MATCH($A15&amp;"|"&amp;INT(AD$5),Lists!$F$2:$F$2001,0)),""))</f>
        <v/>
      </c>
      <c r="AE15" s="36" t="str">
        <f>IF(OR($A15="",AE$5=""),"",IFERROR(INDEX(Lists!$G$2:$G$2001,MATCH($A15&amp;"|"&amp;INT(AE$5),Lists!$F$2:$F$2001,0)),""))</f>
        <v/>
      </c>
      <c r="AF15" s="36" t="str">
        <f>IF(OR($A15="",AF$5=""),"",IFERROR(INDEX(Lists!$G$2:$G$2001,MATCH($A15&amp;"|"&amp;INT(AF$5),Lists!$F$2:$F$2001,0)),""))</f>
        <v/>
      </c>
      <c r="AG15" s="23" t="str">
        <f>IF($A15="","",SUMPRODUCT((LEN(B15:AF15)&gt;0)*1))</f>
        <v/>
      </c>
    </row>
    <row r="16" spans="1:33" x14ac:dyDescent="0.25">
      <c r="A16" s="22" t="str">
        <f>IF(Employees!$A$12="","",Employees!$A$12)</f>
        <v/>
      </c>
      <c r="B16" s="36" t="str">
        <f>IF(OR($A16="",B$5=""),"",IFERROR(INDEX(Lists!$G$2:$G$2001,MATCH($A16&amp;"|"&amp;INT(B$5),Lists!$F$2:$F$2001,0)),""))</f>
        <v/>
      </c>
      <c r="C16" s="36" t="str">
        <f>IF(OR($A16="",C$5=""),"",IFERROR(INDEX(Lists!$G$2:$G$2001,MATCH($A16&amp;"|"&amp;INT(C$5),Lists!$F$2:$F$2001,0)),""))</f>
        <v/>
      </c>
      <c r="D16" s="36" t="str">
        <f>IF(OR($A16="",D$5=""),"",IFERROR(INDEX(Lists!$G$2:$G$2001,MATCH($A16&amp;"|"&amp;INT(D$5),Lists!$F$2:$F$2001,0)),""))</f>
        <v/>
      </c>
      <c r="E16" s="36" t="str">
        <f>IF(OR($A16="",E$5=""),"",IFERROR(INDEX(Lists!$G$2:$G$2001,MATCH($A16&amp;"|"&amp;INT(E$5),Lists!$F$2:$F$2001,0)),""))</f>
        <v/>
      </c>
      <c r="F16" s="36" t="str">
        <f>IF(OR($A16="",F$5=""),"",IFERROR(INDEX(Lists!$G$2:$G$2001,MATCH($A16&amp;"|"&amp;INT(F$5),Lists!$F$2:$F$2001,0)),""))</f>
        <v/>
      </c>
      <c r="G16" s="36" t="str">
        <f>IF(OR($A16="",G$5=""),"",IFERROR(INDEX(Lists!$G$2:$G$2001,MATCH($A16&amp;"|"&amp;INT(G$5),Lists!$F$2:$F$2001,0)),""))</f>
        <v/>
      </c>
      <c r="H16" s="36" t="str">
        <f>IF(OR($A16="",H$5=""),"",IFERROR(INDEX(Lists!$G$2:$G$2001,MATCH($A16&amp;"|"&amp;INT(H$5),Lists!$F$2:$F$2001,0)),""))</f>
        <v/>
      </c>
      <c r="I16" s="36" t="str">
        <f>IF(OR($A16="",I$5=""),"",IFERROR(INDEX(Lists!$G$2:$G$2001,MATCH($A16&amp;"|"&amp;INT(I$5),Lists!$F$2:$F$2001,0)),""))</f>
        <v/>
      </c>
      <c r="J16" s="36" t="str">
        <f>IF(OR($A16="",J$5=""),"",IFERROR(INDEX(Lists!$G$2:$G$2001,MATCH($A16&amp;"|"&amp;INT(J$5),Lists!$F$2:$F$2001,0)),""))</f>
        <v/>
      </c>
      <c r="K16" s="36" t="str">
        <f>IF(OR($A16="",K$5=""),"",IFERROR(INDEX(Lists!$G$2:$G$2001,MATCH($A16&amp;"|"&amp;INT(K$5),Lists!$F$2:$F$2001,0)),""))</f>
        <v/>
      </c>
      <c r="L16" s="36" t="str">
        <f>IF(OR($A16="",L$5=""),"",IFERROR(INDEX(Lists!$G$2:$G$2001,MATCH($A16&amp;"|"&amp;INT(L$5),Lists!$F$2:$F$2001,0)),""))</f>
        <v/>
      </c>
      <c r="M16" s="36" t="str">
        <f>IF(OR($A16="",M$5=""),"",IFERROR(INDEX(Lists!$G$2:$G$2001,MATCH($A16&amp;"|"&amp;INT(M$5),Lists!$F$2:$F$2001,0)),""))</f>
        <v/>
      </c>
      <c r="N16" s="36" t="str">
        <f>IF(OR($A16="",N$5=""),"",IFERROR(INDEX(Lists!$G$2:$G$2001,MATCH($A16&amp;"|"&amp;INT(N$5),Lists!$F$2:$F$2001,0)),""))</f>
        <v/>
      </c>
      <c r="O16" s="36" t="str">
        <f>IF(OR($A16="",O$5=""),"",IFERROR(INDEX(Lists!$G$2:$G$2001,MATCH($A16&amp;"|"&amp;INT(O$5),Lists!$F$2:$F$2001,0)),""))</f>
        <v/>
      </c>
      <c r="P16" s="36" t="str">
        <f>IF(OR($A16="",P$5=""),"",IFERROR(INDEX(Lists!$G$2:$G$2001,MATCH($A16&amp;"|"&amp;INT(P$5),Lists!$F$2:$F$2001,0)),""))</f>
        <v/>
      </c>
      <c r="Q16" s="36" t="str">
        <f>IF(OR($A16="",Q$5=""),"",IFERROR(INDEX(Lists!$G$2:$G$2001,MATCH($A16&amp;"|"&amp;INT(Q$5),Lists!$F$2:$F$2001,0)),""))</f>
        <v/>
      </c>
      <c r="R16" s="36" t="str">
        <f>IF(OR($A16="",R$5=""),"",IFERROR(INDEX(Lists!$G$2:$G$2001,MATCH($A16&amp;"|"&amp;INT(R$5),Lists!$F$2:$F$2001,0)),""))</f>
        <v/>
      </c>
      <c r="S16" s="36" t="str">
        <f>IF(OR($A16="",S$5=""),"",IFERROR(INDEX(Lists!$G$2:$G$2001,MATCH($A16&amp;"|"&amp;INT(S$5),Lists!$F$2:$F$2001,0)),""))</f>
        <v/>
      </c>
      <c r="T16" s="36" t="str">
        <f>IF(OR($A16="",T$5=""),"",IFERROR(INDEX(Lists!$G$2:$G$2001,MATCH($A16&amp;"|"&amp;INT(T$5),Lists!$F$2:$F$2001,0)),""))</f>
        <v/>
      </c>
      <c r="U16" s="36" t="str">
        <f>IF(OR($A16="",U$5=""),"",IFERROR(INDEX(Lists!$G$2:$G$2001,MATCH($A16&amp;"|"&amp;INT(U$5),Lists!$F$2:$F$2001,0)),""))</f>
        <v/>
      </c>
      <c r="V16" s="36" t="str">
        <f>IF(OR($A16="",V$5=""),"",IFERROR(INDEX(Lists!$G$2:$G$2001,MATCH($A16&amp;"|"&amp;INT(V$5),Lists!$F$2:$F$2001,0)),""))</f>
        <v/>
      </c>
      <c r="W16" s="36" t="str">
        <f>IF(OR($A16="",W$5=""),"",IFERROR(INDEX(Lists!$G$2:$G$2001,MATCH($A16&amp;"|"&amp;INT(W$5),Lists!$F$2:$F$2001,0)),""))</f>
        <v/>
      </c>
      <c r="X16" s="36" t="str">
        <f>IF(OR($A16="",X$5=""),"",IFERROR(INDEX(Lists!$G$2:$G$2001,MATCH($A16&amp;"|"&amp;INT(X$5),Lists!$F$2:$F$2001,0)),""))</f>
        <v/>
      </c>
      <c r="Y16" s="36" t="str">
        <f>IF(OR($A16="",Y$5=""),"",IFERROR(INDEX(Lists!$G$2:$G$2001,MATCH($A16&amp;"|"&amp;INT(Y$5),Lists!$F$2:$F$2001,0)),""))</f>
        <v/>
      </c>
      <c r="Z16" s="36" t="str">
        <f>IF(OR($A16="",Z$5=""),"",IFERROR(INDEX(Lists!$G$2:$G$2001,MATCH($A16&amp;"|"&amp;INT(Z$5),Lists!$F$2:$F$2001,0)),""))</f>
        <v/>
      </c>
      <c r="AA16" s="36" t="str">
        <f>IF(OR($A16="",AA$5=""),"",IFERROR(INDEX(Lists!$G$2:$G$2001,MATCH($A16&amp;"|"&amp;INT(AA$5),Lists!$F$2:$F$2001,0)),""))</f>
        <v/>
      </c>
      <c r="AB16" s="36" t="str">
        <f>IF(OR($A16="",AB$5=""),"",IFERROR(INDEX(Lists!$G$2:$G$2001,MATCH($A16&amp;"|"&amp;INT(AB$5),Lists!$F$2:$F$2001,0)),""))</f>
        <v/>
      </c>
      <c r="AC16" s="36" t="str">
        <f>IF(OR($A16="",AC$5=""),"",IFERROR(INDEX(Lists!$G$2:$G$2001,MATCH($A16&amp;"|"&amp;INT(AC$5),Lists!$F$2:$F$2001,0)),""))</f>
        <v/>
      </c>
      <c r="AD16" s="36" t="str">
        <f>IF(OR($A16="",AD$5=""),"",IFERROR(INDEX(Lists!$G$2:$G$2001,MATCH($A16&amp;"|"&amp;INT(AD$5),Lists!$F$2:$F$2001,0)),""))</f>
        <v/>
      </c>
      <c r="AE16" s="36" t="str">
        <f>IF(OR($A16="",AE$5=""),"",IFERROR(INDEX(Lists!$G$2:$G$2001,MATCH($A16&amp;"|"&amp;INT(AE$5),Lists!$F$2:$F$2001,0)),""))</f>
        <v/>
      </c>
      <c r="AF16" s="36" t="str">
        <f>IF(OR($A16="",AF$5=""),"",IFERROR(INDEX(Lists!$G$2:$G$2001,MATCH($A16&amp;"|"&amp;INT(AF$5),Lists!$F$2:$F$2001,0)),""))</f>
        <v/>
      </c>
      <c r="AG16" s="23" t="str">
        <f>IF($A16="","",SUMPRODUCT((LEN(B16:AF16)&gt;0)*1))</f>
        <v/>
      </c>
    </row>
    <row r="17" spans="1:33" x14ac:dyDescent="0.25">
      <c r="A17" s="22" t="str">
        <f>IF(Employees!$A$13="","",Employees!$A$13)</f>
        <v/>
      </c>
      <c r="B17" s="36" t="str">
        <f>IF(OR($A17="",B$5=""),"",IFERROR(INDEX(Lists!$G$2:$G$2001,MATCH($A17&amp;"|"&amp;INT(B$5),Lists!$F$2:$F$2001,0)),""))</f>
        <v/>
      </c>
      <c r="C17" s="36" t="str">
        <f>IF(OR($A17="",C$5=""),"",IFERROR(INDEX(Lists!$G$2:$G$2001,MATCH($A17&amp;"|"&amp;INT(C$5),Lists!$F$2:$F$2001,0)),""))</f>
        <v/>
      </c>
      <c r="D17" s="36" t="str">
        <f>IF(OR($A17="",D$5=""),"",IFERROR(INDEX(Lists!$G$2:$G$2001,MATCH($A17&amp;"|"&amp;INT(D$5),Lists!$F$2:$F$2001,0)),""))</f>
        <v/>
      </c>
      <c r="E17" s="36" t="str">
        <f>IF(OR($A17="",E$5=""),"",IFERROR(INDEX(Lists!$G$2:$G$2001,MATCH($A17&amp;"|"&amp;INT(E$5),Lists!$F$2:$F$2001,0)),""))</f>
        <v/>
      </c>
      <c r="F17" s="36" t="str">
        <f>IF(OR($A17="",F$5=""),"",IFERROR(INDEX(Lists!$G$2:$G$2001,MATCH($A17&amp;"|"&amp;INT(F$5),Lists!$F$2:$F$2001,0)),""))</f>
        <v/>
      </c>
      <c r="G17" s="36" t="str">
        <f>IF(OR($A17="",G$5=""),"",IFERROR(INDEX(Lists!$G$2:$G$2001,MATCH($A17&amp;"|"&amp;INT(G$5),Lists!$F$2:$F$2001,0)),""))</f>
        <v/>
      </c>
      <c r="H17" s="36" t="str">
        <f>IF(OR($A17="",H$5=""),"",IFERROR(INDEX(Lists!$G$2:$G$2001,MATCH($A17&amp;"|"&amp;INT(H$5),Lists!$F$2:$F$2001,0)),""))</f>
        <v/>
      </c>
      <c r="I17" s="36" t="str">
        <f>IF(OR($A17="",I$5=""),"",IFERROR(INDEX(Lists!$G$2:$G$2001,MATCH($A17&amp;"|"&amp;INT(I$5),Lists!$F$2:$F$2001,0)),""))</f>
        <v/>
      </c>
      <c r="J17" s="36" t="str">
        <f>IF(OR($A17="",J$5=""),"",IFERROR(INDEX(Lists!$G$2:$G$2001,MATCH($A17&amp;"|"&amp;INT(J$5),Lists!$F$2:$F$2001,0)),""))</f>
        <v/>
      </c>
      <c r="K17" s="36" t="str">
        <f>IF(OR($A17="",K$5=""),"",IFERROR(INDEX(Lists!$G$2:$G$2001,MATCH($A17&amp;"|"&amp;INT(K$5),Lists!$F$2:$F$2001,0)),""))</f>
        <v/>
      </c>
      <c r="L17" s="36" t="str">
        <f>IF(OR($A17="",L$5=""),"",IFERROR(INDEX(Lists!$G$2:$G$2001,MATCH($A17&amp;"|"&amp;INT(L$5),Lists!$F$2:$F$2001,0)),""))</f>
        <v/>
      </c>
      <c r="M17" s="36" t="str">
        <f>IF(OR($A17="",M$5=""),"",IFERROR(INDEX(Lists!$G$2:$G$2001,MATCH($A17&amp;"|"&amp;INT(M$5),Lists!$F$2:$F$2001,0)),""))</f>
        <v/>
      </c>
      <c r="N17" s="36" t="str">
        <f>IF(OR($A17="",N$5=""),"",IFERROR(INDEX(Lists!$G$2:$G$2001,MATCH($A17&amp;"|"&amp;INT(N$5),Lists!$F$2:$F$2001,0)),""))</f>
        <v/>
      </c>
      <c r="O17" s="36" t="str">
        <f>IF(OR($A17="",O$5=""),"",IFERROR(INDEX(Lists!$G$2:$G$2001,MATCH($A17&amp;"|"&amp;INT(O$5),Lists!$F$2:$F$2001,0)),""))</f>
        <v/>
      </c>
      <c r="P17" s="36" t="str">
        <f>IF(OR($A17="",P$5=""),"",IFERROR(INDEX(Lists!$G$2:$G$2001,MATCH($A17&amp;"|"&amp;INT(P$5),Lists!$F$2:$F$2001,0)),""))</f>
        <v/>
      </c>
      <c r="Q17" s="36" t="str">
        <f>IF(OR($A17="",Q$5=""),"",IFERROR(INDEX(Lists!$G$2:$G$2001,MATCH($A17&amp;"|"&amp;INT(Q$5),Lists!$F$2:$F$2001,0)),""))</f>
        <v/>
      </c>
      <c r="R17" s="36" t="str">
        <f>IF(OR($A17="",R$5=""),"",IFERROR(INDEX(Lists!$G$2:$G$2001,MATCH($A17&amp;"|"&amp;INT(R$5),Lists!$F$2:$F$2001,0)),""))</f>
        <v/>
      </c>
      <c r="S17" s="36" t="str">
        <f>IF(OR($A17="",S$5=""),"",IFERROR(INDEX(Lists!$G$2:$G$2001,MATCH($A17&amp;"|"&amp;INT(S$5),Lists!$F$2:$F$2001,0)),""))</f>
        <v/>
      </c>
      <c r="T17" s="36" t="str">
        <f>IF(OR($A17="",T$5=""),"",IFERROR(INDEX(Lists!$G$2:$G$2001,MATCH($A17&amp;"|"&amp;INT(T$5),Lists!$F$2:$F$2001,0)),""))</f>
        <v/>
      </c>
      <c r="U17" s="36" t="str">
        <f>IF(OR($A17="",U$5=""),"",IFERROR(INDEX(Lists!$G$2:$G$2001,MATCH($A17&amp;"|"&amp;INT(U$5),Lists!$F$2:$F$2001,0)),""))</f>
        <v/>
      </c>
      <c r="V17" s="36" t="str">
        <f>IF(OR($A17="",V$5=""),"",IFERROR(INDEX(Lists!$G$2:$G$2001,MATCH($A17&amp;"|"&amp;INT(V$5),Lists!$F$2:$F$2001,0)),""))</f>
        <v/>
      </c>
      <c r="W17" s="36" t="str">
        <f>IF(OR($A17="",W$5=""),"",IFERROR(INDEX(Lists!$G$2:$G$2001,MATCH($A17&amp;"|"&amp;INT(W$5),Lists!$F$2:$F$2001,0)),""))</f>
        <v/>
      </c>
      <c r="X17" s="36" t="str">
        <f>IF(OR($A17="",X$5=""),"",IFERROR(INDEX(Lists!$G$2:$G$2001,MATCH($A17&amp;"|"&amp;INT(X$5),Lists!$F$2:$F$2001,0)),""))</f>
        <v/>
      </c>
      <c r="Y17" s="36" t="str">
        <f>IF(OR($A17="",Y$5=""),"",IFERROR(INDEX(Lists!$G$2:$G$2001,MATCH($A17&amp;"|"&amp;INT(Y$5),Lists!$F$2:$F$2001,0)),""))</f>
        <v/>
      </c>
      <c r="Z17" s="36" t="str">
        <f>IF(OR($A17="",Z$5=""),"",IFERROR(INDEX(Lists!$G$2:$G$2001,MATCH($A17&amp;"|"&amp;INT(Z$5),Lists!$F$2:$F$2001,0)),""))</f>
        <v/>
      </c>
      <c r="AA17" s="36" t="str">
        <f>IF(OR($A17="",AA$5=""),"",IFERROR(INDEX(Lists!$G$2:$G$2001,MATCH($A17&amp;"|"&amp;INT(AA$5),Lists!$F$2:$F$2001,0)),""))</f>
        <v/>
      </c>
      <c r="AB17" s="36" t="str">
        <f>IF(OR($A17="",AB$5=""),"",IFERROR(INDEX(Lists!$G$2:$G$2001,MATCH($A17&amp;"|"&amp;INT(AB$5),Lists!$F$2:$F$2001,0)),""))</f>
        <v/>
      </c>
      <c r="AC17" s="36" t="str">
        <f>IF(OR($A17="",AC$5=""),"",IFERROR(INDEX(Lists!$G$2:$G$2001,MATCH($A17&amp;"|"&amp;INT(AC$5),Lists!$F$2:$F$2001,0)),""))</f>
        <v/>
      </c>
      <c r="AD17" s="36" t="str">
        <f>IF(OR($A17="",AD$5=""),"",IFERROR(INDEX(Lists!$G$2:$G$2001,MATCH($A17&amp;"|"&amp;INT(AD$5),Lists!$F$2:$F$2001,0)),""))</f>
        <v/>
      </c>
      <c r="AE17" s="36" t="str">
        <f>IF(OR($A17="",AE$5=""),"",IFERROR(INDEX(Lists!$G$2:$G$2001,MATCH($A17&amp;"|"&amp;INT(AE$5),Lists!$F$2:$F$2001,0)),""))</f>
        <v/>
      </c>
      <c r="AF17" s="36" t="str">
        <f>IF(OR($A17="",AF$5=""),"",IFERROR(INDEX(Lists!$G$2:$G$2001,MATCH($A17&amp;"|"&amp;INT(AF$5),Lists!$F$2:$F$2001,0)),""))</f>
        <v/>
      </c>
      <c r="AG17" s="23" t="str">
        <f>IF($A17="","",SUMPRODUCT((LEN(B17:AF17)&gt;0)*1))</f>
        <v/>
      </c>
    </row>
    <row r="18" spans="1:33" x14ac:dyDescent="0.25">
      <c r="A18" s="22" t="str">
        <f>IF(Employees!$A$14="","",Employees!$A$14)</f>
        <v/>
      </c>
      <c r="B18" s="36" t="str">
        <f>IF(OR($A18="",B$5=""),"",IFERROR(INDEX(Lists!$G$2:$G$2001,MATCH($A18&amp;"|"&amp;INT(B$5),Lists!$F$2:$F$2001,0)),""))</f>
        <v/>
      </c>
      <c r="C18" s="36" t="str">
        <f>IF(OR($A18="",C$5=""),"",IFERROR(INDEX(Lists!$G$2:$G$2001,MATCH($A18&amp;"|"&amp;INT(C$5),Lists!$F$2:$F$2001,0)),""))</f>
        <v/>
      </c>
      <c r="D18" s="36" t="str">
        <f>IF(OR($A18="",D$5=""),"",IFERROR(INDEX(Lists!$G$2:$G$2001,MATCH($A18&amp;"|"&amp;INT(D$5),Lists!$F$2:$F$2001,0)),""))</f>
        <v/>
      </c>
      <c r="E18" s="36" t="str">
        <f>IF(OR($A18="",E$5=""),"",IFERROR(INDEX(Lists!$G$2:$G$2001,MATCH($A18&amp;"|"&amp;INT(E$5),Lists!$F$2:$F$2001,0)),""))</f>
        <v/>
      </c>
      <c r="F18" s="36" t="str">
        <f>IF(OR($A18="",F$5=""),"",IFERROR(INDEX(Lists!$G$2:$G$2001,MATCH($A18&amp;"|"&amp;INT(F$5),Lists!$F$2:$F$2001,0)),""))</f>
        <v/>
      </c>
      <c r="G18" s="36" t="str">
        <f>IF(OR($A18="",G$5=""),"",IFERROR(INDEX(Lists!$G$2:$G$2001,MATCH($A18&amp;"|"&amp;INT(G$5),Lists!$F$2:$F$2001,0)),""))</f>
        <v/>
      </c>
      <c r="H18" s="36" t="str">
        <f>IF(OR($A18="",H$5=""),"",IFERROR(INDEX(Lists!$G$2:$G$2001,MATCH($A18&amp;"|"&amp;INT(H$5),Lists!$F$2:$F$2001,0)),""))</f>
        <v/>
      </c>
      <c r="I18" s="36" t="str">
        <f>IF(OR($A18="",I$5=""),"",IFERROR(INDEX(Lists!$G$2:$G$2001,MATCH($A18&amp;"|"&amp;INT(I$5),Lists!$F$2:$F$2001,0)),""))</f>
        <v/>
      </c>
      <c r="J18" s="36" t="str">
        <f>IF(OR($A18="",J$5=""),"",IFERROR(INDEX(Lists!$G$2:$G$2001,MATCH($A18&amp;"|"&amp;INT(J$5),Lists!$F$2:$F$2001,0)),""))</f>
        <v/>
      </c>
      <c r="K18" s="36" t="str">
        <f>IF(OR($A18="",K$5=""),"",IFERROR(INDEX(Lists!$G$2:$G$2001,MATCH($A18&amp;"|"&amp;INT(K$5),Lists!$F$2:$F$2001,0)),""))</f>
        <v/>
      </c>
      <c r="L18" s="36" t="str">
        <f>IF(OR($A18="",L$5=""),"",IFERROR(INDEX(Lists!$G$2:$G$2001,MATCH($A18&amp;"|"&amp;INT(L$5),Lists!$F$2:$F$2001,0)),""))</f>
        <v/>
      </c>
      <c r="M18" s="36" t="str">
        <f>IF(OR($A18="",M$5=""),"",IFERROR(INDEX(Lists!$G$2:$G$2001,MATCH($A18&amp;"|"&amp;INT(M$5),Lists!$F$2:$F$2001,0)),""))</f>
        <v/>
      </c>
      <c r="N18" s="36" t="str">
        <f>IF(OR($A18="",N$5=""),"",IFERROR(INDEX(Lists!$G$2:$G$2001,MATCH($A18&amp;"|"&amp;INT(N$5),Lists!$F$2:$F$2001,0)),""))</f>
        <v/>
      </c>
      <c r="O18" s="36" t="str">
        <f>IF(OR($A18="",O$5=""),"",IFERROR(INDEX(Lists!$G$2:$G$2001,MATCH($A18&amp;"|"&amp;INT(O$5),Lists!$F$2:$F$2001,0)),""))</f>
        <v/>
      </c>
      <c r="P18" s="36" t="str">
        <f>IF(OR($A18="",P$5=""),"",IFERROR(INDEX(Lists!$G$2:$G$2001,MATCH($A18&amp;"|"&amp;INT(P$5),Lists!$F$2:$F$2001,0)),""))</f>
        <v/>
      </c>
      <c r="Q18" s="36" t="str">
        <f>IF(OR($A18="",Q$5=""),"",IFERROR(INDEX(Lists!$G$2:$G$2001,MATCH($A18&amp;"|"&amp;INT(Q$5),Lists!$F$2:$F$2001,0)),""))</f>
        <v/>
      </c>
      <c r="R18" s="36" t="str">
        <f>IF(OR($A18="",R$5=""),"",IFERROR(INDEX(Lists!$G$2:$G$2001,MATCH($A18&amp;"|"&amp;INT(R$5),Lists!$F$2:$F$2001,0)),""))</f>
        <v/>
      </c>
      <c r="S18" s="36" t="str">
        <f>IF(OR($A18="",S$5=""),"",IFERROR(INDEX(Lists!$G$2:$G$2001,MATCH($A18&amp;"|"&amp;INT(S$5),Lists!$F$2:$F$2001,0)),""))</f>
        <v/>
      </c>
      <c r="T18" s="36" t="str">
        <f>IF(OR($A18="",T$5=""),"",IFERROR(INDEX(Lists!$G$2:$G$2001,MATCH($A18&amp;"|"&amp;INT(T$5),Lists!$F$2:$F$2001,0)),""))</f>
        <v/>
      </c>
      <c r="U18" s="36" t="str">
        <f>IF(OR($A18="",U$5=""),"",IFERROR(INDEX(Lists!$G$2:$G$2001,MATCH($A18&amp;"|"&amp;INT(U$5),Lists!$F$2:$F$2001,0)),""))</f>
        <v/>
      </c>
      <c r="V18" s="36" t="str">
        <f>IF(OR($A18="",V$5=""),"",IFERROR(INDEX(Lists!$G$2:$G$2001,MATCH($A18&amp;"|"&amp;INT(V$5),Lists!$F$2:$F$2001,0)),""))</f>
        <v/>
      </c>
      <c r="W18" s="36" t="str">
        <f>IF(OR($A18="",W$5=""),"",IFERROR(INDEX(Lists!$G$2:$G$2001,MATCH($A18&amp;"|"&amp;INT(W$5),Lists!$F$2:$F$2001,0)),""))</f>
        <v/>
      </c>
      <c r="X18" s="36" t="str">
        <f>IF(OR($A18="",X$5=""),"",IFERROR(INDEX(Lists!$G$2:$G$2001,MATCH($A18&amp;"|"&amp;INT(X$5),Lists!$F$2:$F$2001,0)),""))</f>
        <v/>
      </c>
      <c r="Y18" s="36" t="str">
        <f>IF(OR($A18="",Y$5=""),"",IFERROR(INDEX(Lists!$G$2:$G$2001,MATCH($A18&amp;"|"&amp;INT(Y$5),Lists!$F$2:$F$2001,0)),""))</f>
        <v/>
      </c>
      <c r="Z18" s="36" t="str">
        <f>IF(OR($A18="",Z$5=""),"",IFERROR(INDEX(Lists!$G$2:$G$2001,MATCH($A18&amp;"|"&amp;INT(Z$5),Lists!$F$2:$F$2001,0)),""))</f>
        <v/>
      </c>
      <c r="AA18" s="36" t="str">
        <f>IF(OR($A18="",AA$5=""),"",IFERROR(INDEX(Lists!$G$2:$G$2001,MATCH($A18&amp;"|"&amp;INT(AA$5),Lists!$F$2:$F$2001,0)),""))</f>
        <v/>
      </c>
      <c r="AB18" s="36" t="str">
        <f>IF(OR($A18="",AB$5=""),"",IFERROR(INDEX(Lists!$G$2:$G$2001,MATCH($A18&amp;"|"&amp;INT(AB$5),Lists!$F$2:$F$2001,0)),""))</f>
        <v/>
      </c>
      <c r="AC18" s="36" t="str">
        <f>IF(OR($A18="",AC$5=""),"",IFERROR(INDEX(Lists!$G$2:$G$2001,MATCH($A18&amp;"|"&amp;INT(AC$5),Lists!$F$2:$F$2001,0)),""))</f>
        <v/>
      </c>
      <c r="AD18" s="36" t="str">
        <f>IF(OR($A18="",AD$5=""),"",IFERROR(INDEX(Lists!$G$2:$G$2001,MATCH($A18&amp;"|"&amp;INT(AD$5),Lists!$F$2:$F$2001,0)),""))</f>
        <v/>
      </c>
      <c r="AE18" s="36" t="str">
        <f>IF(OR($A18="",AE$5=""),"",IFERROR(INDEX(Lists!$G$2:$G$2001,MATCH($A18&amp;"|"&amp;INT(AE$5),Lists!$F$2:$F$2001,0)),""))</f>
        <v/>
      </c>
      <c r="AF18" s="36" t="str">
        <f>IF(OR($A18="",AF$5=""),"",IFERROR(INDEX(Lists!$G$2:$G$2001,MATCH($A18&amp;"|"&amp;INT(AF$5),Lists!$F$2:$F$2001,0)),""))</f>
        <v/>
      </c>
      <c r="AG18" s="23" t="str">
        <f>IF($A18="","",SUMPRODUCT((LEN(B18:AF18)&gt;0)*1))</f>
        <v/>
      </c>
    </row>
    <row r="19" spans="1:33" x14ac:dyDescent="0.25">
      <c r="A19" s="22" t="str">
        <f>IF(Employees!$A$15="","",Employees!$A$15)</f>
        <v/>
      </c>
      <c r="B19" s="36" t="str">
        <f>IF(OR($A19="",B$5=""),"",IFERROR(INDEX(Lists!$G$2:$G$2001,MATCH($A19&amp;"|"&amp;INT(B$5),Lists!$F$2:$F$2001,0)),""))</f>
        <v/>
      </c>
      <c r="C19" s="36" t="str">
        <f>IF(OR($A19="",C$5=""),"",IFERROR(INDEX(Lists!$G$2:$G$2001,MATCH($A19&amp;"|"&amp;INT(C$5),Lists!$F$2:$F$2001,0)),""))</f>
        <v/>
      </c>
      <c r="D19" s="36" t="str">
        <f>IF(OR($A19="",D$5=""),"",IFERROR(INDEX(Lists!$G$2:$G$2001,MATCH($A19&amp;"|"&amp;INT(D$5),Lists!$F$2:$F$2001,0)),""))</f>
        <v/>
      </c>
      <c r="E19" s="36" t="str">
        <f>IF(OR($A19="",E$5=""),"",IFERROR(INDEX(Lists!$G$2:$G$2001,MATCH($A19&amp;"|"&amp;INT(E$5),Lists!$F$2:$F$2001,0)),""))</f>
        <v/>
      </c>
      <c r="F19" s="36" t="str">
        <f>IF(OR($A19="",F$5=""),"",IFERROR(INDEX(Lists!$G$2:$G$2001,MATCH($A19&amp;"|"&amp;INT(F$5),Lists!$F$2:$F$2001,0)),""))</f>
        <v/>
      </c>
      <c r="G19" s="36" t="str">
        <f>IF(OR($A19="",G$5=""),"",IFERROR(INDEX(Lists!$G$2:$G$2001,MATCH($A19&amp;"|"&amp;INT(G$5),Lists!$F$2:$F$2001,0)),""))</f>
        <v/>
      </c>
      <c r="H19" s="36" t="str">
        <f>IF(OR($A19="",H$5=""),"",IFERROR(INDEX(Lists!$G$2:$G$2001,MATCH($A19&amp;"|"&amp;INT(H$5),Lists!$F$2:$F$2001,0)),""))</f>
        <v/>
      </c>
      <c r="I19" s="36" t="str">
        <f>IF(OR($A19="",I$5=""),"",IFERROR(INDEX(Lists!$G$2:$G$2001,MATCH($A19&amp;"|"&amp;INT(I$5),Lists!$F$2:$F$2001,0)),""))</f>
        <v/>
      </c>
      <c r="J19" s="36" t="str">
        <f>IF(OR($A19="",J$5=""),"",IFERROR(INDEX(Lists!$G$2:$G$2001,MATCH($A19&amp;"|"&amp;INT(J$5),Lists!$F$2:$F$2001,0)),""))</f>
        <v/>
      </c>
      <c r="K19" s="36" t="str">
        <f>IF(OR($A19="",K$5=""),"",IFERROR(INDEX(Lists!$G$2:$G$2001,MATCH($A19&amp;"|"&amp;INT(K$5),Lists!$F$2:$F$2001,0)),""))</f>
        <v/>
      </c>
      <c r="L19" s="36" t="str">
        <f>IF(OR($A19="",L$5=""),"",IFERROR(INDEX(Lists!$G$2:$G$2001,MATCH($A19&amp;"|"&amp;INT(L$5),Lists!$F$2:$F$2001,0)),""))</f>
        <v/>
      </c>
      <c r="M19" s="36" t="str">
        <f>IF(OR($A19="",M$5=""),"",IFERROR(INDEX(Lists!$G$2:$G$2001,MATCH($A19&amp;"|"&amp;INT(M$5),Lists!$F$2:$F$2001,0)),""))</f>
        <v/>
      </c>
      <c r="N19" s="36" t="str">
        <f>IF(OR($A19="",N$5=""),"",IFERROR(INDEX(Lists!$G$2:$G$2001,MATCH($A19&amp;"|"&amp;INT(N$5),Lists!$F$2:$F$2001,0)),""))</f>
        <v/>
      </c>
      <c r="O19" s="36" t="str">
        <f>IF(OR($A19="",O$5=""),"",IFERROR(INDEX(Lists!$G$2:$G$2001,MATCH($A19&amp;"|"&amp;INT(O$5),Lists!$F$2:$F$2001,0)),""))</f>
        <v/>
      </c>
      <c r="P19" s="36" t="str">
        <f>IF(OR($A19="",P$5=""),"",IFERROR(INDEX(Lists!$G$2:$G$2001,MATCH($A19&amp;"|"&amp;INT(P$5),Lists!$F$2:$F$2001,0)),""))</f>
        <v/>
      </c>
      <c r="Q19" s="36" t="str">
        <f>IF(OR($A19="",Q$5=""),"",IFERROR(INDEX(Lists!$G$2:$G$2001,MATCH($A19&amp;"|"&amp;INT(Q$5),Lists!$F$2:$F$2001,0)),""))</f>
        <v/>
      </c>
      <c r="R19" s="36" t="str">
        <f>IF(OR($A19="",R$5=""),"",IFERROR(INDEX(Lists!$G$2:$G$2001,MATCH($A19&amp;"|"&amp;INT(R$5),Lists!$F$2:$F$2001,0)),""))</f>
        <v/>
      </c>
      <c r="S19" s="36" t="str">
        <f>IF(OR($A19="",S$5=""),"",IFERROR(INDEX(Lists!$G$2:$G$2001,MATCH($A19&amp;"|"&amp;INT(S$5),Lists!$F$2:$F$2001,0)),""))</f>
        <v/>
      </c>
      <c r="T19" s="36" t="str">
        <f>IF(OR($A19="",T$5=""),"",IFERROR(INDEX(Lists!$G$2:$G$2001,MATCH($A19&amp;"|"&amp;INT(T$5),Lists!$F$2:$F$2001,0)),""))</f>
        <v/>
      </c>
      <c r="U19" s="36" t="str">
        <f>IF(OR($A19="",U$5=""),"",IFERROR(INDEX(Lists!$G$2:$G$2001,MATCH($A19&amp;"|"&amp;INT(U$5),Lists!$F$2:$F$2001,0)),""))</f>
        <v/>
      </c>
      <c r="V19" s="36" t="str">
        <f>IF(OR($A19="",V$5=""),"",IFERROR(INDEX(Lists!$G$2:$G$2001,MATCH($A19&amp;"|"&amp;INT(V$5),Lists!$F$2:$F$2001,0)),""))</f>
        <v/>
      </c>
      <c r="W19" s="36" t="str">
        <f>IF(OR($A19="",W$5=""),"",IFERROR(INDEX(Lists!$G$2:$G$2001,MATCH($A19&amp;"|"&amp;INT(W$5),Lists!$F$2:$F$2001,0)),""))</f>
        <v/>
      </c>
      <c r="X19" s="36" t="str">
        <f>IF(OR($A19="",X$5=""),"",IFERROR(INDEX(Lists!$G$2:$G$2001,MATCH($A19&amp;"|"&amp;INT(X$5),Lists!$F$2:$F$2001,0)),""))</f>
        <v/>
      </c>
      <c r="Y19" s="36" t="str">
        <f>IF(OR($A19="",Y$5=""),"",IFERROR(INDEX(Lists!$G$2:$G$2001,MATCH($A19&amp;"|"&amp;INT(Y$5),Lists!$F$2:$F$2001,0)),""))</f>
        <v/>
      </c>
      <c r="Z19" s="36" t="str">
        <f>IF(OR($A19="",Z$5=""),"",IFERROR(INDEX(Lists!$G$2:$G$2001,MATCH($A19&amp;"|"&amp;INT(Z$5),Lists!$F$2:$F$2001,0)),""))</f>
        <v/>
      </c>
      <c r="AA19" s="36" t="str">
        <f>IF(OR($A19="",AA$5=""),"",IFERROR(INDEX(Lists!$G$2:$G$2001,MATCH($A19&amp;"|"&amp;INT(AA$5),Lists!$F$2:$F$2001,0)),""))</f>
        <v/>
      </c>
      <c r="AB19" s="36" t="str">
        <f>IF(OR($A19="",AB$5=""),"",IFERROR(INDEX(Lists!$G$2:$G$2001,MATCH($A19&amp;"|"&amp;INT(AB$5),Lists!$F$2:$F$2001,0)),""))</f>
        <v/>
      </c>
      <c r="AC19" s="36" t="str">
        <f>IF(OR($A19="",AC$5=""),"",IFERROR(INDEX(Lists!$G$2:$G$2001,MATCH($A19&amp;"|"&amp;INT(AC$5),Lists!$F$2:$F$2001,0)),""))</f>
        <v/>
      </c>
      <c r="AD19" s="36" t="str">
        <f>IF(OR($A19="",AD$5=""),"",IFERROR(INDEX(Lists!$G$2:$G$2001,MATCH($A19&amp;"|"&amp;INT(AD$5),Lists!$F$2:$F$2001,0)),""))</f>
        <v/>
      </c>
      <c r="AE19" s="36" t="str">
        <f>IF(OR($A19="",AE$5=""),"",IFERROR(INDEX(Lists!$G$2:$G$2001,MATCH($A19&amp;"|"&amp;INT(AE$5),Lists!$F$2:$F$2001,0)),""))</f>
        <v/>
      </c>
      <c r="AF19" s="36" t="str">
        <f>IF(OR($A19="",AF$5=""),"",IFERROR(INDEX(Lists!$G$2:$G$2001,MATCH($A19&amp;"|"&amp;INT(AF$5),Lists!$F$2:$F$2001,0)),""))</f>
        <v/>
      </c>
      <c r="AG19" s="23" t="str">
        <f>IF($A19="","",SUMPRODUCT((LEN(B19:AF19)&gt;0)*1))</f>
        <v/>
      </c>
    </row>
    <row r="20" spans="1:33" x14ac:dyDescent="0.25">
      <c r="A20" s="22" t="str">
        <f>IF(Employees!$A$16="","",Employees!$A$16)</f>
        <v/>
      </c>
      <c r="B20" s="36" t="str">
        <f>IF(OR($A20="",B$5=""),"",IFERROR(INDEX(Lists!$G$2:$G$2001,MATCH($A20&amp;"|"&amp;INT(B$5),Lists!$F$2:$F$2001,0)),""))</f>
        <v/>
      </c>
      <c r="C20" s="36" t="str">
        <f>IF(OR($A20="",C$5=""),"",IFERROR(INDEX(Lists!$G$2:$G$2001,MATCH($A20&amp;"|"&amp;INT(C$5),Lists!$F$2:$F$2001,0)),""))</f>
        <v/>
      </c>
      <c r="D20" s="36" t="str">
        <f>IF(OR($A20="",D$5=""),"",IFERROR(INDEX(Lists!$G$2:$G$2001,MATCH($A20&amp;"|"&amp;INT(D$5),Lists!$F$2:$F$2001,0)),""))</f>
        <v/>
      </c>
      <c r="E20" s="36" t="str">
        <f>IF(OR($A20="",E$5=""),"",IFERROR(INDEX(Lists!$G$2:$G$2001,MATCH($A20&amp;"|"&amp;INT(E$5),Lists!$F$2:$F$2001,0)),""))</f>
        <v/>
      </c>
      <c r="F20" s="36" t="str">
        <f>IF(OR($A20="",F$5=""),"",IFERROR(INDEX(Lists!$G$2:$G$2001,MATCH($A20&amp;"|"&amp;INT(F$5),Lists!$F$2:$F$2001,0)),""))</f>
        <v/>
      </c>
      <c r="G20" s="36" t="str">
        <f>IF(OR($A20="",G$5=""),"",IFERROR(INDEX(Lists!$G$2:$G$2001,MATCH($A20&amp;"|"&amp;INT(G$5),Lists!$F$2:$F$2001,0)),""))</f>
        <v/>
      </c>
      <c r="H20" s="36" t="str">
        <f>IF(OR($A20="",H$5=""),"",IFERROR(INDEX(Lists!$G$2:$G$2001,MATCH($A20&amp;"|"&amp;INT(H$5),Lists!$F$2:$F$2001,0)),""))</f>
        <v/>
      </c>
      <c r="I20" s="36" t="str">
        <f>IF(OR($A20="",I$5=""),"",IFERROR(INDEX(Lists!$G$2:$G$2001,MATCH($A20&amp;"|"&amp;INT(I$5),Lists!$F$2:$F$2001,0)),""))</f>
        <v/>
      </c>
      <c r="J20" s="36" t="str">
        <f>IF(OR($A20="",J$5=""),"",IFERROR(INDEX(Lists!$G$2:$G$2001,MATCH($A20&amp;"|"&amp;INT(J$5),Lists!$F$2:$F$2001,0)),""))</f>
        <v/>
      </c>
      <c r="K20" s="36" t="str">
        <f>IF(OR($A20="",K$5=""),"",IFERROR(INDEX(Lists!$G$2:$G$2001,MATCH($A20&amp;"|"&amp;INT(K$5),Lists!$F$2:$F$2001,0)),""))</f>
        <v/>
      </c>
      <c r="L20" s="36" t="str">
        <f>IF(OR($A20="",L$5=""),"",IFERROR(INDEX(Lists!$G$2:$G$2001,MATCH($A20&amp;"|"&amp;INT(L$5),Lists!$F$2:$F$2001,0)),""))</f>
        <v/>
      </c>
      <c r="M20" s="36" t="str">
        <f>IF(OR($A20="",M$5=""),"",IFERROR(INDEX(Lists!$G$2:$G$2001,MATCH($A20&amp;"|"&amp;INT(M$5),Lists!$F$2:$F$2001,0)),""))</f>
        <v/>
      </c>
      <c r="N20" s="36" t="str">
        <f>IF(OR($A20="",N$5=""),"",IFERROR(INDEX(Lists!$G$2:$G$2001,MATCH($A20&amp;"|"&amp;INT(N$5),Lists!$F$2:$F$2001,0)),""))</f>
        <v/>
      </c>
      <c r="O20" s="36" t="str">
        <f>IF(OR($A20="",O$5=""),"",IFERROR(INDEX(Lists!$G$2:$G$2001,MATCH($A20&amp;"|"&amp;INT(O$5),Lists!$F$2:$F$2001,0)),""))</f>
        <v/>
      </c>
      <c r="P20" s="36" t="str">
        <f>IF(OR($A20="",P$5=""),"",IFERROR(INDEX(Lists!$G$2:$G$2001,MATCH($A20&amp;"|"&amp;INT(P$5),Lists!$F$2:$F$2001,0)),""))</f>
        <v/>
      </c>
      <c r="Q20" s="36" t="str">
        <f>IF(OR($A20="",Q$5=""),"",IFERROR(INDEX(Lists!$G$2:$G$2001,MATCH($A20&amp;"|"&amp;INT(Q$5),Lists!$F$2:$F$2001,0)),""))</f>
        <v/>
      </c>
      <c r="R20" s="36" t="str">
        <f>IF(OR($A20="",R$5=""),"",IFERROR(INDEX(Lists!$G$2:$G$2001,MATCH($A20&amp;"|"&amp;INT(R$5),Lists!$F$2:$F$2001,0)),""))</f>
        <v/>
      </c>
      <c r="S20" s="36" t="str">
        <f>IF(OR($A20="",S$5=""),"",IFERROR(INDEX(Lists!$G$2:$G$2001,MATCH($A20&amp;"|"&amp;INT(S$5),Lists!$F$2:$F$2001,0)),""))</f>
        <v/>
      </c>
      <c r="T20" s="36" t="str">
        <f>IF(OR($A20="",T$5=""),"",IFERROR(INDEX(Lists!$G$2:$G$2001,MATCH($A20&amp;"|"&amp;INT(T$5),Lists!$F$2:$F$2001,0)),""))</f>
        <v/>
      </c>
      <c r="U20" s="36" t="str">
        <f>IF(OR($A20="",U$5=""),"",IFERROR(INDEX(Lists!$G$2:$G$2001,MATCH($A20&amp;"|"&amp;INT(U$5),Lists!$F$2:$F$2001,0)),""))</f>
        <v/>
      </c>
      <c r="V20" s="36" t="str">
        <f>IF(OR($A20="",V$5=""),"",IFERROR(INDEX(Lists!$G$2:$G$2001,MATCH($A20&amp;"|"&amp;INT(V$5),Lists!$F$2:$F$2001,0)),""))</f>
        <v/>
      </c>
      <c r="W20" s="36" t="str">
        <f>IF(OR($A20="",W$5=""),"",IFERROR(INDEX(Lists!$G$2:$G$2001,MATCH($A20&amp;"|"&amp;INT(W$5),Lists!$F$2:$F$2001,0)),""))</f>
        <v/>
      </c>
      <c r="X20" s="36" t="str">
        <f>IF(OR($A20="",X$5=""),"",IFERROR(INDEX(Lists!$G$2:$G$2001,MATCH($A20&amp;"|"&amp;INT(X$5),Lists!$F$2:$F$2001,0)),""))</f>
        <v/>
      </c>
      <c r="Y20" s="36" t="str">
        <f>IF(OR($A20="",Y$5=""),"",IFERROR(INDEX(Lists!$G$2:$G$2001,MATCH($A20&amp;"|"&amp;INT(Y$5),Lists!$F$2:$F$2001,0)),""))</f>
        <v/>
      </c>
      <c r="Z20" s="36" t="str">
        <f>IF(OR($A20="",Z$5=""),"",IFERROR(INDEX(Lists!$G$2:$G$2001,MATCH($A20&amp;"|"&amp;INT(Z$5),Lists!$F$2:$F$2001,0)),""))</f>
        <v/>
      </c>
      <c r="AA20" s="36" t="str">
        <f>IF(OR($A20="",AA$5=""),"",IFERROR(INDEX(Lists!$G$2:$G$2001,MATCH($A20&amp;"|"&amp;INT(AA$5),Lists!$F$2:$F$2001,0)),""))</f>
        <v/>
      </c>
      <c r="AB20" s="36" t="str">
        <f>IF(OR($A20="",AB$5=""),"",IFERROR(INDEX(Lists!$G$2:$G$2001,MATCH($A20&amp;"|"&amp;INT(AB$5),Lists!$F$2:$F$2001,0)),""))</f>
        <v/>
      </c>
      <c r="AC20" s="36" t="str">
        <f>IF(OR($A20="",AC$5=""),"",IFERROR(INDEX(Lists!$G$2:$G$2001,MATCH($A20&amp;"|"&amp;INT(AC$5),Lists!$F$2:$F$2001,0)),""))</f>
        <v/>
      </c>
      <c r="AD20" s="36" t="str">
        <f>IF(OR($A20="",AD$5=""),"",IFERROR(INDEX(Lists!$G$2:$G$2001,MATCH($A20&amp;"|"&amp;INT(AD$5),Lists!$F$2:$F$2001,0)),""))</f>
        <v/>
      </c>
      <c r="AE20" s="36" t="str">
        <f>IF(OR($A20="",AE$5=""),"",IFERROR(INDEX(Lists!$G$2:$G$2001,MATCH($A20&amp;"|"&amp;INT(AE$5),Lists!$F$2:$F$2001,0)),""))</f>
        <v/>
      </c>
      <c r="AF20" s="36" t="str">
        <f>IF(OR($A20="",AF$5=""),"",IFERROR(INDEX(Lists!$G$2:$G$2001,MATCH($A20&amp;"|"&amp;INT(AF$5),Lists!$F$2:$F$2001,0)),""))</f>
        <v/>
      </c>
      <c r="AG20" s="23" t="str">
        <f>IF($A20="","",SUMPRODUCT((LEN(B20:AF20)&gt;0)*1))</f>
        <v/>
      </c>
    </row>
    <row r="21" spans="1:33" x14ac:dyDescent="0.25">
      <c r="A21" s="22" t="str">
        <f>IF(Employees!$A$17="","",Employees!$A$17)</f>
        <v/>
      </c>
      <c r="B21" s="36" t="str">
        <f>IF(OR($A21="",B$5=""),"",IFERROR(INDEX(Lists!$G$2:$G$2001,MATCH($A21&amp;"|"&amp;INT(B$5),Lists!$F$2:$F$2001,0)),""))</f>
        <v/>
      </c>
      <c r="C21" s="36" t="str">
        <f>IF(OR($A21="",C$5=""),"",IFERROR(INDEX(Lists!$G$2:$G$2001,MATCH($A21&amp;"|"&amp;INT(C$5),Lists!$F$2:$F$2001,0)),""))</f>
        <v/>
      </c>
      <c r="D21" s="36" t="str">
        <f>IF(OR($A21="",D$5=""),"",IFERROR(INDEX(Lists!$G$2:$G$2001,MATCH($A21&amp;"|"&amp;INT(D$5),Lists!$F$2:$F$2001,0)),""))</f>
        <v/>
      </c>
      <c r="E21" s="36" t="str">
        <f>IF(OR($A21="",E$5=""),"",IFERROR(INDEX(Lists!$G$2:$G$2001,MATCH($A21&amp;"|"&amp;INT(E$5),Lists!$F$2:$F$2001,0)),""))</f>
        <v/>
      </c>
      <c r="F21" s="36" t="str">
        <f>IF(OR($A21="",F$5=""),"",IFERROR(INDEX(Lists!$G$2:$G$2001,MATCH($A21&amp;"|"&amp;INT(F$5),Lists!$F$2:$F$2001,0)),""))</f>
        <v/>
      </c>
      <c r="G21" s="36" t="str">
        <f>IF(OR($A21="",G$5=""),"",IFERROR(INDEX(Lists!$G$2:$G$2001,MATCH($A21&amp;"|"&amp;INT(G$5),Lists!$F$2:$F$2001,0)),""))</f>
        <v/>
      </c>
      <c r="H21" s="36" t="str">
        <f>IF(OR($A21="",H$5=""),"",IFERROR(INDEX(Lists!$G$2:$G$2001,MATCH($A21&amp;"|"&amp;INT(H$5),Lists!$F$2:$F$2001,0)),""))</f>
        <v/>
      </c>
      <c r="I21" s="36" t="str">
        <f>IF(OR($A21="",I$5=""),"",IFERROR(INDEX(Lists!$G$2:$G$2001,MATCH($A21&amp;"|"&amp;INT(I$5),Lists!$F$2:$F$2001,0)),""))</f>
        <v/>
      </c>
      <c r="J21" s="36" t="str">
        <f>IF(OR($A21="",J$5=""),"",IFERROR(INDEX(Lists!$G$2:$G$2001,MATCH($A21&amp;"|"&amp;INT(J$5),Lists!$F$2:$F$2001,0)),""))</f>
        <v/>
      </c>
      <c r="K21" s="36" t="str">
        <f>IF(OR($A21="",K$5=""),"",IFERROR(INDEX(Lists!$G$2:$G$2001,MATCH($A21&amp;"|"&amp;INT(K$5),Lists!$F$2:$F$2001,0)),""))</f>
        <v/>
      </c>
      <c r="L21" s="36" t="str">
        <f>IF(OR($A21="",L$5=""),"",IFERROR(INDEX(Lists!$G$2:$G$2001,MATCH($A21&amp;"|"&amp;INT(L$5),Lists!$F$2:$F$2001,0)),""))</f>
        <v/>
      </c>
      <c r="M21" s="36" t="str">
        <f>IF(OR($A21="",M$5=""),"",IFERROR(INDEX(Lists!$G$2:$G$2001,MATCH($A21&amp;"|"&amp;INT(M$5),Lists!$F$2:$F$2001,0)),""))</f>
        <v/>
      </c>
      <c r="N21" s="36" t="str">
        <f>IF(OR($A21="",N$5=""),"",IFERROR(INDEX(Lists!$G$2:$G$2001,MATCH($A21&amp;"|"&amp;INT(N$5),Lists!$F$2:$F$2001,0)),""))</f>
        <v/>
      </c>
      <c r="O21" s="36" t="str">
        <f>IF(OR($A21="",O$5=""),"",IFERROR(INDEX(Lists!$G$2:$G$2001,MATCH($A21&amp;"|"&amp;INT(O$5),Lists!$F$2:$F$2001,0)),""))</f>
        <v/>
      </c>
      <c r="P21" s="36" t="str">
        <f>IF(OR($A21="",P$5=""),"",IFERROR(INDEX(Lists!$G$2:$G$2001,MATCH($A21&amp;"|"&amp;INT(P$5),Lists!$F$2:$F$2001,0)),""))</f>
        <v/>
      </c>
      <c r="Q21" s="36" t="str">
        <f>IF(OR($A21="",Q$5=""),"",IFERROR(INDEX(Lists!$G$2:$G$2001,MATCH($A21&amp;"|"&amp;INT(Q$5),Lists!$F$2:$F$2001,0)),""))</f>
        <v/>
      </c>
      <c r="R21" s="36" t="str">
        <f>IF(OR($A21="",R$5=""),"",IFERROR(INDEX(Lists!$G$2:$G$2001,MATCH($A21&amp;"|"&amp;INT(R$5),Lists!$F$2:$F$2001,0)),""))</f>
        <v/>
      </c>
      <c r="S21" s="36" t="str">
        <f>IF(OR($A21="",S$5=""),"",IFERROR(INDEX(Lists!$G$2:$G$2001,MATCH($A21&amp;"|"&amp;INT(S$5),Lists!$F$2:$F$2001,0)),""))</f>
        <v/>
      </c>
      <c r="T21" s="36" t="str">
        <f>IF(OR($A21="",T$5=""),"",IFERROR(INDEX(Lists!$G$2:$G$2001,MATCH($A21&amp;"|"&amp;INT(T$5),Lists!$F$2:$F$2001,0)),""))</f>
        <v/>
      </c>
      <c r="U21" s="36" t="str">
        <f>IF(OR($A21="",U$5=""),"",IFERROR(INDEX(Lists!$G$2:$G$2001,MATCH($A21&amp;"|"&amp;INT(U$5),Lists!$F$2:$F$2001,0)),""))</f>
        <v/>
      </c>
      <c r="V21" s="36" t="str">
        <f>IF(OR($A21="",V$5=""),"",IFERROR(INDEX(Lists!$G$2:$G$2001,MATCH($A21&amp;"|"&amp;INT(V$5),Lists!$F$2:$F$2001,0)),""))</f>
        <v/>
      </c>
      <c r="W21" s="36" t="str">
        <f>IF(OR($A21="",W$5=""),"",IFERROR(INDEX(Lists!$G$2:$G$2001,MATCH($A21&amp;"|"&amp;INT(W$5),Lists!$F$2:$F$2001,0)),""))</f>
        <v/>
      </c>
      <c r="X21" s="36" t="str">
        <f>IF(OR($A21="",X$5=""),"",IFERROR(INDEX(Lists!$G$2:$G$2001,MATCH($A21&amp;"|"&amp;INT(X$5),Lists!$F$2:$F$2001,0)),""))</f>
        <v/>
      </c>
      <c r="Y21" s="36" t="str">
        <f>IF(OR($A21="",Y$5=""),"",IFERROR(INDEX(Lists!$G$2:$G$2001,MATCH($A21&amp;"|"&amp;INT(Y$5),Lists!$F$2:$F$2001,0)),""))</f>
        <v/>
      </c>
      <c r="Z21" s="36" t="str">
        <f>IF(OR($A21="",Z$5=""),"",IFERROR(INDEX(Lists!$G$2:$G$2001,MATCH($A21&amp;"|"&amp;INT(Z$5),Lists!$F$2:$F$2001,0)),""))</f>
        <v/>
      </c>
      <c r="AA21" s="36" t="str">
        <f>IF(OR($A21="",AA$5=""),"",IFERROR(INDEX(Lists!$G$2:$G$2001,MATCH($A21&amp;"|"&amp;INT(AA$5),Lists!$F$2:$F$2001,0)),""))</f>
        <v/>
      </c>
      <c r="AB21" s="36" t="str">
        <f>IF(OR($A21="",AB$5=""),"",IFERROR(INDEX(Lists!$G$2:$G$2001,MATCH($A21&amp;"|"&amp;INT(AB$5),Lists!$F$2:$F$2001,0)),""))</f>
        <v/>
      </c>
      <c r="AC21" s="36" t="str">
        <f>IF(OR($A21="",AC$5=""),"",IFERROR(INDEX(Lists!$G$2:$G$2001,MATCH($A21&amp;"|"&amp;INT(AC$5),Lists!$F$2:$F$2001,0)),""))</f>
        <v/>
      </c>
      <c r="AD21" s="36" t="str">
        <f>IF(OR($A21="",AD$5=""),"",IFERROR(INDEX(Lists!$G$2:$G$2001,MATCH($A21&amp;"|"&amp;INT(AD$5),Lists!$F$2:$F$2001,0)),""))</f>
        <v/>
      </c>
      <c r="AE21" s="36" t="str">
        <f>IF(OR($A21="",AE$5=""),"",IFERROR(INDEX(Lists!$G$2:$G$2001,MATCH($A21&amp;"|"&amp;INT(AE$5),Lists!$F$2:$F$2001,0)),""))</f>
        <v/>
      </c>
      <c r="AF21" s="36" t="str">
        <f>IF(OR($A21="",AF$5=""),"",IFERROR(INDEX(Lists!$G$2:$G$2001,MATCH($A21&amp;"|"&amp;INT(AF$5),Lists!$F$2:$F$2001,0)),""))</f>
        <v/>
      </c>
      <c r="AG21" s="23" t="str">
        <f>IF($A21="","",SUMPRODUCT((LEN(B21:AF21)&gt;0)*1))</f>
        <v/>
      </c>
    </row>
    <row r="22" spans="1:33" x14ac:dyDescent="0.25">
      <c r="A22" s="22" t="str">
        <f>IF(Employees!$A$18="","",Employees!$A$18)</f>
        <v/>
      </c>
      <c r="B22" s="36" t="str">
        <f>IF(OR($A22="",B$5=""),"",IFERROR(INDEX(Lists!$G$2:$G$2001,MATCH($A22&amp;"|"&amp;INT(B$5),Lists!$F$2:$F$2001,0)),""))</f>
        <v/>
      </c>
      <c r="C22" s="36" t="str">
        <f>IF(OR($A22="",C$5=""),"",IFERROR(INDEX(Lists!$G$2:$G$2001,MATCH($A22&amp;"|"&amp;INT(C$5),Lists!$F$2:$F$2001,0)),""))</f>
        <v/>
      </c>
      <c r="D22" s="36" t="str">
        <f>IF(OR($A22="",D$5=""),"",IFERROR(INDEX(Lists!$G$2:$G$2001,MATCH($A22&amp;"|"&amp;INT(D$5),Lists!$F$2:$F$2001,0)),""))</f>
        <v/>
      </c>
      <c r="E22" s="36" t="str">
        <f>IF(OR($A22="",E$5=""),"",IFERROR(INDEX(Lists!$G$2:$G$2001,MATCH($A22&amp;"|"&amp;INT(E$5),Lists!$F$2:$F$2001,0)),""))</f>
        <v/>
      </c>
      <c r="F22" s="36" t="str">
        <f>IF(OR($A22="",F$5=""),"",IFERROR(INDEX(Lists!$G$2:$G$2001,MATCH($A22&amp;"|"&amp;INT(F$5),Lists!$F$2:$F$2001,0)),""))</f>
        <v/>
      </c>
      <c r="G22" s="36" t="str">
        <f>IF(OR($A22="",G$5=""),"",IFERROR(INDEX(Lists!$G$2:$G$2001,MATCH($A22&amp;"|"&amp;INT(G$5),Lists!$F$2:$F$2001,0)),""))</f>
        <v/>
      </c>
      <c r="H22" s="36" t="str">
        <f>IF(OR($A22="",H$5=""),"",IFERROR(INDEX(Lists!$G$2:$G$2001,MATCH($A22&amp;"|"&amp;INT(H$5),Lists!$F$2:$F$2001,0)),""))</f>
        <v/>
      </c>
      <c r="I22" s="36" t="str">
        <f>IF(OR($A22="",I$5=""),"",IFERROR(INDEX(Lists!$G$2:$G$2001,MATCH($A22&amp;"|"&amp;INT(I$5),Lists!$F$2:$F$2001,0)),""))</f>
        <v/>
      </c>
      <c r="J22" s="36" t="str">
        <f>IF(OR($A22="",J$5=""),"",IFERROR(INDEX(Lists!$G$2:$G$2001,MATCH($A22&amp;"|"&amp;INT(J$5),Lists!$F$2:$F$2001,0)),""))</f>
        <v/>
      </c>
      <c r="K22" s="36" t="str">
        <f>IF(OR($A22="",K$5=""),"",IFERROR(INDEX(Lists!$G$2:$G$2001,MATCH($A22&amp;"|"&amp;INT(K$5),Lists!$F$2:$F$2001,0)),""))</f>
        <v/>
      </c>
      <c r="L22" s="36" t="str">
        <f>IF(OR($A22="",L$5=""),"",IFERROR(INDEX(Lists!$G$2:$G$2001,MATCH($A22&amp;"|"&amp;INT(L$5),Lists!$F$2:$F$2001,0)),""))</f>
        <v/>
      </c>
      <c r="M22" s="36" t="str">
        <f>IF(OR($A22="",M$5=""),"",IFERROR(INDEX(Lists!$G$2:$G$2001,MATCH($A22&amp;"|"&amp;INT(M$5),Lists!$F$2:$F$2001,0)),""))</f>
        <v/>
      </c>
      <c r="N22" s="36" t="str">
        <f>IF(OR($A22="",N$5=""),"",IFERROR(INDEX(Lists!$G$2:$G$2001,MATCH($A22&amp;"|"&amp;INT(N$5),Lists!$F$2:$F$2001,0)),""))</f>
        <v/>
      </c>
      <c r="O22" s="36" t="str">
        <f>IF(OR($A22="",O$5=""),"",IFERROR(INDEX(Lists!$G$2:$G$2001,MATCH($A22&amp;"|"&amp;INT(O$5),Lists!$F$2:$F$2001,0)),""))</f>
        <v/>
      </c>
      <c r="P22" s="36" t="str">
        <f>IF(OR($A22="",P$5=""),"",IFERROR(INDEX(Lists!$G$2:$G$2001,MATCH($A22&amp;"|"&amp;INT(P$5),Lists!$F$2:$F$2001,0)),""))</f>
        <v/>
      </c>
      <c r="Q22" s="36" t="str">
        <f>IF(OR($A22="",Q$5=""),"",IFERROR(INDEX(Lists!$G$2:$G$2001,MATCH($A22&amp;"|"&amp;INT(Q$5),Lists!$F$2:$F$2001,0)),""))</f>
        <v/>
      </c>
      <c r="R22" s="36" t="str">
        <f>IF(OR($A22="",R$5=""),"",IFERROR(INDEX(Lists!$G$2:$G$2001,MATCH($A22&amp;"|"&amp;INT(R$5),Lists!$F$2:$F$2001,0)),""))</f>
        <v/>
      </c>
      <c r="S22" s="36" t="str">
        <f>IF(OR($A22="",S$5=""),"",IFERROR(INDEX(Lists!$G$2:$G$2001,MATCH($A22&amp;"|"&amp;INT(S$5),Lists!$F$2:$F$2001,0)),""))</f>
        <v/>
      </c>
      <c r="T22" s="36" t="str">
        <f>IF(OR($A22="",T$5=""),"",IFERROR(INDEX(Lists!$G$2:$G$2001,MATCH($A22&amp;"|"&amp;INT(T$5),Lists!$F$2:$F$2001,0)),""))</f>
        <v/>
      </c>
      <c r="U22" s="36" t="str">
        <f>IF(OR($A22="",U$5=""),"",IFERROR(INDEX(Lists!$G$2:$G$2001,MATCH($A22&amp;"|"&amp;INT(U$5),Lists!$F$2:$F$2001,0)),""))</f>
        <v/>
      </c>
      <c r="V22" s="36" t="str">
        <f>IF(OR($A22="",V$5=""),"",IFERROR(INDEX(Lists!$G$2:$G$2001,MATCH($A22&amp;"|"&amp;INT(V$5),Lists!$F$2:$F$2001,0)),""))</f>
        <v/>
      </c>
      <c r="W22" s="36" t="str">
        <f>IF(OR($A22="",W$5=""),"",IFERROR(INDEX(Lists!$G$2:$G$2001,MATCH($A22&amp;"|"&amp;INT(W$5),Lists!$F$2:$F$2001,0)),""))</f>
        <v/>
      </c>
      <c r="X22" s="36" t="str">
        <f>IF(OR($A22="",X$5=""),"",IFERROR(INDEX(Lists!$G$2:$G$2001,MATCH($A22&amp;"|"&amp;INT(X$5),Lists!$F$2:$F$2001,0)),""))</f>
        <v/>
      </c>
      <c r="Y22" s="36" t="str">
        <f>IF(OR($A22="",Y$5=""),"",IFERROR(INDEX(Lists!$G$2:$G$2001,MATCH($A22&amp;"|"&amp;INT(Y$5),Lists!$F$2:$F$2001,0)),""))</f>
        <v/>
      </c>
      <c r="Z22" s="36" t="str">
        <f>IF(OR($A22="",Z$5=""),"",IFERROR(INDEX(Lists!$G$2:$G$2001,MATCH($A22&amp;"|"&amp;INT(Z$5),Lists!$F$2:$F$2001,0)),""))</f>
        <v/>
      </c>
      <c r="AA22" s="36" t="str">
        <f>IF(OR($A22="",AA$5=""),"",IFERROR(INDEX(Lists!$G$2:$G$2001,MATCH($A22&amp;"|"&amp;INT(AA$5),Lists!$F$2:$F$2001,0)),""))</f>
        <v/>
      </c>
      <c r="AB22" s="36" t="str">
        <f>IF(OR($A22="",AB$5=""),"",IFERROR(INDEX(Lists!$G$2:$G$2001,MATCH($A22&amp;"|"&amp;INT(AB$5),Lists!$F$2:$F$2001,0)),""))</f>
        <v/>
      </c>
      <c r="AC22" s="36" t="str">
        <f>IF(OR($A22="",AC$5=""),"",IFERROR(INDEX(Lists!$G$2:$G$2001,MATCH($A22&amp;"|"&amp;INT(AC$5),Lists!$F$2:$F$2001,0)),""))</f>
        <v/>
      </c>
      <c r="AD22" s="36" t="str">
        <f>IF(OR($A22="",AD$5=""),"",IFERROR(INDEX(Lists!$G$2:$G$2001,MATCH($A22&amp;"|"&amp;INT(AD$5),Lists!$F$2:$F$2001,0)),""))</f>
        <v/>
      </c>
      <c r="AE22" s="36" t="str">
        <f>IF(OR($A22="",AE$5=""),"",IFERROR(INDEX(Lists!$G$2:$G$2001,MATCH($A22&amp;"|"&amp;INT(AE$5),Lists!$F$2:$F$2001,0)),""))</f>
        <v/>
      </c>
      <c r="AF22" s="36" t="str">
        <f>IF(OR($A22="",AF$5=""),"",IFERROR(INDEX(Lists!$G$2:$G$2001,MATCH($A22&amp;"|"&amp;INT(AF$5),Lists!$F$2:$F$2001,0)),""))</f>
        <v/>
      </c>
      <c r="AG22" s="23" t="str">
        <f>IF($A22="","",SUMPRODUCT((LEN(B22:AF22)&gt;0)*1))</f>
        <v/>
      </c>
    </row>
    <row r="23" spans="1:33" x14ac:dyDescent="0.25">
      <c r="A23" s="22" t="str">
        <f>IF(Employees!$A$19="","",Employees!$A$19)</f>
        <v/>
      </c>
      <c r="B23" s="36" t="str">
        <f>IF(OR($A23="",B$5=""),"",IFERROR(INDEX(Lists!$G$2:$G$2001,MATCH($A23&amp;"|"&amp;INT(B$5),Lists!$F$2:$F$2001,0)),""))</f>
        <v/>
      </c>
      <c r="C23" s="36" t="str">
        <f>IF(OR($A23="",C$5=""),"",IFERROR(INDEX(Lists!$G$2:$G$2001,MATCH($A23&amp;"|"&amp;INT(C$5),Lists!$F$2:$F$2001,0)),""))</f>
        <v/>
      </c>
      <c r="D23" s="36" t="str">
        <f>IF(OR($A23="",D$5=""),"",IFERROR(INDEX(Lists!$G$2:$G$2001,MATCH($A23&amp;"|"&amp;INT(D$5),Lists!$F$2:$F$2001,0)),""))</f>
        <v/>
      </c>
      <c r="E23" s="36" t="str">
        <f>IF(OR($A23="",E$5=""),"",IFERROR(INDEX(Lists!$G$2:$G$2001,MATCH($A23&amp;"|"&amp;INT(E$5),Lists!$F$2:$F$2001,0)),""))</f>
        <v/>
      </c>
      <c r="F23" s="36" t="str">
        <f>IF(OR($A23="",F$5=""),"",IFERROR(INDEX(Lists!$G$2:$G$2001,MATCH($A23&amp;"|"&amp;INT(F$5),Lists!$F$2:$F$2001,0)),""))</f>
        <v/>
      </c>
      <c r="G23" s="36" t="str">
        <f>IF(OR($A23="",G$5=""),"",IFERROR(INDEX(Lists!$G$2:$G$2001,MATCH($A23&amp;"|"&amp;INT(G$5),Lists!$F$2:$F$2001,0)),""))</f>
        <v/>
      </c>
      <c r="H23" s="36" t="str">
        <f>IF(OR($A23="",H$5=""),"",IFERROR(INDEX(Lists!$G$2:$G$2001,MATCH($A23&amp;"|"&amp;INT(H$5),Lists!$F$2:$F$2001,0)),""))</f>
        <v/>
      </c>
      <c r="I23" s="36" t="str">
        <f>IF(OR($A23="",I$5=""),"",IFERROR(INDEX(Lists!$G$2:$G$2001,MATCH($A23&amp;"|"&amp;INT(I$5),Lists!$F$2:$F$2001,0)),""))</f>
        <v/>
      </c>
      <c r="J23" s="36" t="str">
        <f>IF(OR($A23="",J$5=""),"",IFERROR(INDEX(Lists!$G$2:$G$2001,MATCH($A23&amp;"|"&amp;INT(J$5),Lists!$F$2:$F$2001,0)),""))</f>
        <v/>
      </c>
      <c r="K23" s="36" t="str">
        <f>IF(OR($A23="",K$5=""),"",IFERROR(INDEX(Lists!$G$2:$G$2001,MATCH($A23&amp;"|"&amp;INT(K$5),Lists!$F$2:$F$2001,0)),""))</f>
        <v/>
      </c>
      <c r="L23" s="36" t="str">
        <f>IF(OR($A23="",L$5=""),"",IFERROR(INDEX(Lists!$G$2:$G$2001,MATCH($A23&amp;"|"&amp;INT(L$5),Lists!$F$2:$F$2001,0)),""))</f>
        <v/>
      </c>
      <c r="M23" s="36" t="str">
        <f>IF(OR($A23="",M$5=""),"",IFERROR(INDEX(Lists!$G$2:$G$2001,MATCH($A23&amp;"|"&amp;INT(M$5),Lists!$F$2:$F$2001,0)),""))</f>
        <v/>
      </c>
      <c r="N23" s="36" t="str">
        <f>IF(OR($A23="",N$5=""),"",IFERROR(INDEX(Lists!$G$2:$G$2001,MATCH($A23&amp;"|"&amp;INT(N$5),Lists!$F$2:$F$2001,0)),""))</f>
        <v/>
      </c>
      <c r="O23" s="36" t="str">
        <f>IF(OR($A23="",O$5=""),"",IFERROR(INDEX(Lists!$G$2:$G$2001,MATCH($A23&amp;"|"&amp;INT(O$5),Lists!$F$2:$F$2001,0)),""))</f>
        <v/>
      </c>
      <c r="P23" s="36" t="str">
        <f>IF(OR($A23="",P$5=""),"",IFERROR(INDEX(Lists!$G$2:$G$2001,MATCH($A23&amp;"|"&amp;INT(P$5),Lists!$F$2:$F$2001,0)),""))</f>
        <v/>
      </c>
      <c r="Q23" s="36" t="str">
        <f>IF(OR($A23="",Q$5=""),"",IFERROR(INDEX(Lists!$G$2:$G$2001,MATCH($A23&amp;"|"&amp;INT(Q$5),Lists!$F$2:$F$2001,0)),""))</f>
        <v/>
      </c>
      <c r="R23" s="36" t="str">
        <f>IF(OR($A23="",R$5=""),"",IFERROR(INDEX(Lists!$G$2:$G$2001,MATCH($A23&amp;"|"&amp;INT(R$5),Lists!$F$2:$F$2001,0)),""))</f>
        <v/>
      </c>
      <c r="S23" s="36" t="str">
        <f>IF(OR($A23="",S$5=""),"",IFERROR(INDEX(Lists!$G$2:$G$2001,MATCH($A23&amp;"|"&amp;INT(S$5),Lists!$F$2:$F$2001,0)),""))</f>
        <v/>
      </c>
      <c r="T23" s="36" t="str">
        <f>IF(OR($A23="",T$5=""),"",IFERROR(INDEX(Lists!$G$2:$G$2001,MATCH($A23&amp;"|"&amp;INT(T$5),Lists!$F$2:$F$2001,0)),""))</f>
        <v/>
      </c>
      <c r="U23" s="36" t="str">
        <f>IF(OR($A23="",U$5=""),"",IFERROR(INDEX(Lists!$G$2:$G$2001,MATCH($A23&amp;"|"&amp;INT(U$5),Lists!$F$2:$F$2001,0)),""))</f>
        <v/>
      </c>
      <c r="V23" s="36" t="str">
        <f>IF(OR($A23="",V$5=""),"",IFERROR(INDEX(Lists!$G$2:$G$2001,MATCH($A23&amp;"|"&amp;INT(V$5),Lists!$F$2:$F$2001,0)),""))</f>
        <v/>
      </c>
      <c r="W23" s="36" t="str">
        <f>IF(OR($A23="",W$5=""),"",IFERROR(INDEX(Lists!$G$2:$G$2001,MATCH($A23&amp;"|"&amp;INT(W$5),Lists!$F$2:$F$2001,0)),""))</f>
        <v/>
      </c>
      <c r="X23" s="36" t="str">
        <f>IF(OR($A23="",X$5=""),"",IFERROR(INDEX(Lists!$G$2:$G$2001,MATCH($A23&amp;"|"&amp;INT(X$5),Lists!$F$2:$F$2001,0)),""))</f>
        <v/>
      </c>
      <c r="Y23" s="36" t="str">
        <f>IF(OR($A23="",Y$5=""),"",IFERROR(INDEX(Lists!$G$2:$G$2001,MATCH($A23&amp;"|"&amp;INT(Y$5),Lists!$F$2:$F$2001,0)),""))</f>
        <v/>
      </c>
      <c r="Z23" s="36" t="str">
        <f>IF(OR($A23="",Z$5=""),"",IFERROR(INDEX(Lists!$G$2:$G$2001,MATCH($A23&amp;"|"&amp;INT(Z$5),Lists!$F$2:$F$2001,0)),""))</f>
        <v/>
      </c>
      <c r="AA23" s="36" t="str">
        <f>IF(OR($A23="",AA$5=""),"",IFERROR(INDEX(Lists!$G$2:$G$2001,MATCH($A23&amp;"|"&amp;INT(AA$5),Lists!$F$2:$F$2001,0)),""))</f>
        <v/>
      </c>
      <c r="AB23" s="36" t="str">
        <f>IF(OR($A23="",AB$5=""),"",IFERROR(INDEX(Lists!$G$2:$G$2001,MATCH($A23&amp;"|"&amp;INT(AB$5),Lists!$F$2:$F$2001,0)),""))</f>
        <v/>
      </c>
      <c r="AC23" s="36" t="str">
        <f>IF(OR($A23="",AC$5=""),"",IFERROR(INDEX(Lists!$G$2:$G$2001,MATCH($A23&amp;"|"&amp;INT(AC$5),Lists!$F$2:$F$2001,0)),""))</f>
        <v/>
      </c>
      <c r="AD23" s="36" t="str">
        <f>IF(OR($A23="",AD$5=""),"",IFERROR(INDEX(Lists!$G$2:$G$2001,MATCH($A23&amp;"|"&amp;INT(AD$5),Lists!$F$2:$F$2001,0)),""))</f>
        <v/>
      </c>
      <c r="AE23" s="36" t="str">
        <f>IF(OR($A23="",AE$5=""),"",IFERROR(INDEX(Lists!$G$2:$G$2001,MATCH($A23&amp;"|"&amp;INT(AE$5),Lists!$F$2:$F$2001,0)),""))</f>
        <v/>
      </c>
      <c r="AF23" s="36" t="str">
        <f>IF(OR($A23="",AF$5=""),"",IFERROR(INDEX(Lists!$G$2:$G$2001,MATCH($A23&amp;"|"&amp;INT(AF$5),Lists!$F$2:$F$2001,0)),""))</f>
        <v/>
      </c>
      <c r="AG23" s="23" t="str">
        <f>IF($A23="","",SUMPRODUCT((LEN(B23:AF23)&gt;0)*1))</f>
        <v/>
      </c>
    </row>
    <row r="24" spans="1:33" x14ac:dyDescent="0.25">
      <c r="A24" s="22" t="str">
        <f>IF(Employees!$A$20="","",Employees!$A$20)</f>
        <v/>
      </c>
      <c r="B24" s="36" t="str">
        <f>IF(OR($A24="",B$5=""),"",IFERROR(INDEX(Lists!$G$2:$G$2001,MATCH($A24&amp;"|"&amp;INT(B$5),Lists!$F$2:$F$2001,0)),""))</f>
        <v/>
      </c>
      <c r="C24" s="36" t="str">
        <f>IF(OR($A24="",C$5=""),"",IFERROR(INDEX(Lists!$G$2:$G$2001,MATCH($A24&amp;"|"&amp;INT(C$5),Lists!$F$2:$F$2001,0)),""))</f>
        <v/>
      </c>
      <c r="D24" s="36" t="str">
        <f>IF(OR($A24="",D$5=""),"",IFERROR(INDEX(Lists!$G$2:$G$2001,MATCH($A24&amp;"|"&amp;INT(D$5),Lists!$F$2:$F$2001,0)),""))</f>
        <v/>
      </c>
      <c r="E24" s="36" t="str">
        <f>IF(OR($A24="",E$5=""),"",IFERROR(INDEX(Lists!$G$2:$G$2001,MATCH($A24&amp;"|"&amp;INT(E$5),Lists!$F$2:$F$2001,0)),""))</f>
        <v/>
      </c>
      <c r="F24" s="36" t="str">
        <f>IF(OR($A24="",F$5=""),"",IFERROR(INDEX(Lists!$G$2:$G$2001,MATCH($A24&amp;"|"&amp;INT(F$5),Lists!$F$2:$F$2001,0)),""))</f>
        <v/>
      </c>
      <c r="G24" s="36" t="str">
        <f>IF(OR($A24="",G$5=""),"",IFERROR(INDEX(Lists!$G$2:$G$2001,MATCH($A24&amp;"|"&amp;INT(G$5),Lists!$F$2:$F$2001,0)),""))</f>
        <v/>
      </c>
      <c r="H24" s="36" t="str">
        <f>IF(OR($A24="",H$5=""),"",IFERROR(INDEX(Lists!$G$2:$G$2001,MATCH($A24&amp;"|"&amp;INT(H$5),Lists!$F$2:$F$2001,0)),""))</f>
        <v/>
      </c>
      <c r="I24" s="36" t="str">
        <f>IF(OR($A24="",I$5=""),"",IFERROR(INDEX(Lists!$G$2:$G$2001,MATCH($A24&amp;"|"&amp;INT(I$5),Lists!$F$2:$F$2001,0)),""))</f>
        <v/>
      </c>
      <c r="J24" s="36" t="str">
        <f>IF(OR($A24="",J$5=""),"",IFERROR(INDEX(Lists!$G$2:$G$2001,MATCH($A24&amp;"|"&amp;INT(J$5),Lists!$F$2:$F$2001,0)),""))</f>
        <v/>
      </c>
      <c r="K24" s="36" t="str">
        <f>IF(OR($A24="",K$5=""),"",IFERROR(INDEX(Lists!$G$2:$G$2001,MATCH($A24&amp;"|"&amp;INT(K$5),Lists!$F$2:$F$2001,0)),""))</f>
        <v/>
      </c>
      <c r="L24" s="36" t="str">
        <f>IF(OR($A24="",L$5=""),"",IFERROR(INDEX(Lists!$G$2:$G$2001,MATCH($A24&amp;"|"&amp;INT(L$5),Lists!$F$2:$F$2001,0)),""))</f>
        <v/>
      </c>
      <c r="M24" s="36" t="str">
        <f>IF(OR($A24="",M$5=""),"",IFERROR(INDEX(Lists!$G$2:$G$2001,MATCH($A24&amp;"|"&amp;INT(M$5),Lists!$F$2:$F$2001,0)),""))</f>
        <v/>
      </c>
      <c r="N24" s="36" t="str">
        <f>IF(OR($A24="",N$5=""),"",IFERROR(INDEX(Lists!$G$2:$G$2001,MATCH($A24&amp;"|"&amp;INT(N$5),Lists!$F$2:$F$2001,0)),""))</f>
        <v/>
      </c>
      <c r="O24" s="36" t="str">
        <f>IF(OR($A24="",O$5=""),"",IFERROR(INDEX(Lists!$G$2:$G$2001,MATCH($A24&amp;"|"&amp;INT(O$5),Lists!$F$2:$F$2001,0)),""))</f>
        <v/>
      </c>
      <c r="P24" s="36" t="str">
        <f>IF(OR($A24="",P$5=""),"",IFERROR(INDEX(Lists!$G$2:$G$2001,MATCH($A24&amp;"|"&amp;INT(P$5),Lists!$F$2:$F$2001,0)),""))</f>
        <v/>
      </c>
      <c r="Q24" s="36" t="str">
        <f>IF(OR($A24="",Q$5=""),"",IFERROR(INDEX(Lists!$G$2:$G$2001,MATCH($A24&amp;"|"&amp;INT(Q$5),Lists!$F$2:$F$2001,0)),""))</f>
        <v/>
      </c>
      <c r="R24" s="36" t="str">
        <f>IF(OR($A24="",R$5=""),"",IFERROR(INDEX(Lists!$G$2:$G$2001,MATCH($A24&amp;"|"&amp;INT(R$5),Lists!$F$2:$F$2001,0)),""))</f>
        <v/>
      </c>
      <c r="S24" s="36" t="str">
        <f>IF(OR($A24="",S$5=""),"",IFERROR(INDEX(Lists!$G$2:$G$2001,MATCH($A24&amp;"|"&amp;INT(S$5),Lists!$F$2:$F$2001,0)),""))</f>
        <v/>
      </c>
      <c r="T24" s="36" t="str">
        <f>IF(OR($A24="",T$5=""),"",IFERROR(INDEX(Lists!$G$2:$G$2001,MATCH($A24&amp;"|"&amp;INT(T$5),Lists!$F$2:$F$2001,0)),""))</f>
        <v/>
      </c>
      <c r="U24" s="36" t="str">
        <f>IF(OR($A24="",U$5=""),"",IFERROR(INDEX(Lists!$G$2:$G$2001,MATCH($A24&amp;"|"&amp;INT(U$5),Lists!$F$2:$F$2001,0)),""))</f>
        <v/>
      </c>
      <c r="V24" s="36" t="str">
        <f>IF(OR($A24="",V$5=""),"",IFERROR(INDEX(Lists!$G$2:$G$2001,MATCH($A24&amp;"|"&amp;INT(V$5),Lists!$F$2:$F$2001,0)),""))</f>
        <v/>
      </c>
      <c r="W24" s="36" t="str">
        <f>IF(OR($A24="",W$5=""),"",IFERROR(INDEX(Lists!$G$2:$G$2001,MATCH($A24&amp;"|"&amp;INT(W$5),Lists!$F$2:$F$2001,0)),""))</f>
        <v/>
      </c>
      <c r="X24" s="36" t="str">
        <f>IF(OR($A24="",X$5=""),"",IFERROR(INDEX(Lists!$G$2:$G$2001,MATCH($A24&amp;"|"&amp;INT(X$5),Lists!$F$2:$F$2001,0)),""))</f>
        <v/>
      </c>
      <c r="Y24" s="36" t="str">
        <f>IF(OR($A24="",Y$5=""),"",IFERROR(INDEX(Lists!$G$2:$G$2001,MATCH($A24&amp;"|"&amp;INT(Y$5),Lists!$F$2:$F$2001,0)),""))</f>
        <v/>
      </c>
      <c r="Z24" s="36" t="str">
        <f>IF(OR($A24="",Z$5=""),"",IFERROR(INDEX(Lists!$G$2:$G$2001,MATCH($A24&amp;"|"&amp;INT(Z$5),Lists!$F$2:$F$2001,0)),""))</f>
        <v/>
      </c>
      <c r="AA24" s="36" t="str">
        <f>IF(OR($A24="",AA$5=""),"",IFERROR(INDEX(Lists!$G$2:$G$2001,MATCH($A24&amp;"|"&amp;INT(AA$5),Lists!$F$2:$F$2001,0)),""))</f>
        <v/>
      </c>
      <c r="AB24" s="36" t="str">
        <f>IF(OR($A24="",AB$5=""),"",IFERROR(INDEX(Lists!$G$2:$G$2001,MATCH($A24&amp;"|"&amp;INT(AB$5),Lists!$F$2:$F$2001,0)),""))</f>
        <v/>
      </c>
      <c r="AC24" s="36" t="str">
        <f>IF(OR($A24="",AC$5=""),"",IFERROR(INDEX(Lists!$G$2:$G$2001,MATCH($A24&amp;"|"&amp;INT(AC$5),Lists!$F$2:$F$2001,0)),""))</f>
        <v/>
      </c>
      <c r="AD24" s="36" t="str">
        <f>IF(OR($A24="",AD$5=""),"",IFERROR(INDEX(Lists!$G$2:$G$2001,MATCH($A24&amp;"|"&amp;INT(AD$5),Lists!$F$2:$F$2001,0)),""))</f>
        <v/>
      </c>
      <c r="AE24" s="36" t="str">
        <f>IF(OR($A24="",AE$5=""),"",IFERROR(INDEX(Lists!$G$2:$G$2001,MATCH($A24&amp;"|"&amp;INT(AE$5),Lists!$F$2:$F$2001,0)),""))</f>
        <v/>
      </c>
      <c r="AF24" s="36" t="str">
        <f>IF(OR($A24="",AF$5=""),"",IFERROR(INDEX(Lists!$G$2:$G$2001,MATCH($A24&amp;"|"&amp;INT(AF$5),Lists!$F$2:$F$2001,0)),""))</f>
        <v/>
      </c>
      <c r="AG24" s="23" t="str">
        <f>IF($A24="","",SUMPRODUCT((LEN(B24:AF24)&gt;0)*1))</f>
        <v/>
      </c>
    </row>
    <row r="25" spans="1:33" x14ac:dyDescent="0.25">
      <c r="A25" s="22" t="str">
        <f>IF(Employees!$A$21="","",Employees!$A$21)</f>
        <v/>
      </c>
      <c r="B25" s="36" t="str">
        <f>IF(OR($A25="",B$5=""),"",IFERROR(INDEX(Lists!$G$2:$G$2001,MATCH($A25&amp;"|"&amp;INT(B$5),Lists!$F$2:$F$2001,0)),""))</f>
        <v/>
      </c>
      <c r="C25" s="36" t="str">
        <f>IF(OR($A25="",C$5=""),"",IFERROR(INDEX(Lists!$G$2:$G$2001,MATCH($A25&amp;"|"&amp;INT(C$5),Lists!$F$2:$F$2001,0)),""))</f>
        <v/>
      </c>
      <c r="D25" s="36" t="str">
        <f>IF(OR($A25="",D$5=""),"",IFERROR(INDEX(Lists!$G$2:$G$2001,MATCH($A25&amp;"|"&amp;INT(D$5),Lists!$F$2:$F$2001,0)),""))</f>
        <v/>
      </c>
      <c r="E25" s="36" t="str">
        <f>IF(OR($A25="",E$5=""),"",IFERROR(INDEX(Lists!$G$2:$G$2001,MATCH($A25&amp;"|"&amp;INT(E$5),Lists!$F$2:$F$2001,0)),""))</f>
        <v/>
      </c>
      <c r="F25" s="36" t="str">
        <f>IF(OR($A25="",F$5=""),"",IFERROR(INDEX(Lists!$G$2:$G$2001,MATCH($A25&amp;"|"&amp;INT(F$5),Lists!$F$2:$F$2001,0)),""))</f>
        <v/>
      </c>
      <c r="G25" s="36" t="str">
        <f>IF(OR($A25="",G$5=""),"",IFERROR(INDEX(Lists!$G$2:$G$2001,MATCH($A25&amp;"|"&amp;INT(G$5),Lists!$F$2:$F$2001,0)),""))</f>
        <v/>
      </c>
      <c r="H25" s="36" t="str">
        <f>IF(OR($A25="",H$5=""),"",IFERROR(INDEX(Lists!$G$2:$G$2001,MATCH($A25&amp;"|"&amp;INT(H$5),Lists!$F$2:$F$2001,0)),""))</f>
        <v/>
      </c>
      <c r="I25" s="36" t="str">
        <f>IF(OR($A25="",I$5=""),"",IFERROR(INDEX(Lists!$G$2:$G$2001,MATCH($A25&amp;"|"&amp;INT(I$5),Lists!$F$2:$F$2001,0)),""))</f>
        <v/>
      </c>
      <c r="J25" s="36" t="str">
        <f>IF(OR($A25="",J$5=""),"",IFERROR(INDEX(Lists!$G$2:$G$2001,MATCH($A25&amp;"|"&amp;INT(J$5),Lists!$F$2:$F$2001,0)),""))</f>
        <v/>
      </c>
      <c r="K25" s="36" t="str">
        <f>IF(OR($A25="",K$5=""),"",IFERROR(INDEX(Lists!$G$2:$G$2001,MATCH($A25&amp;"|"&amp;INT(K$5),Lists!$F$2:$F$2001,0)),""))</f>
        <v/>
      </c>
      <c r="L25" s="36" t="str">
        <f>IF(OR($A25="",L$5=""),"",IFERROR(INDEX(Lists!$G$2:$G$2001,MATCH($A25&amp;"|"&amp;INT(L$5),Lists!$F$2:$F$2001,0)),""))</f>
        <v/>
      </c>
      <c r="M25" s="36" t="str">
        <f>IF(OR($A25="",M$5=""),"",IFERROR(INDEX(Lists!$G$2:$G$2001,MATCH($A25&amp;"|"&amp;INT(M$5),Lists!$F$2:$F$2001,0)),""))</f>
        <v/>
      </c>
      <c r="N25" s="36" t="str">
        <f>IF(OR($A25="",N$5=""),"",IFERROR(INDEX(Lists!$G$2:$G$2001,MATCH($A25&amp;"|"&amp;INT(N$5),Lists!$F$2:$F$2001,0)),""))</f>
        <v/>
      </c>
      <c r="O25" s="36" t="str">
        <f>IF(OR($A25="",O$5=""),"",IFERROR(INDEX(Lists!$G$2:$G$2001,MATCH($A25&amp;"|"&amp;INT(O$5),Lists!$F$2:$F$2001,0)),""))</f>
        <v/>
      </c>
      <c r="P25" s="36" t="str">
        <f>IF(OR($A25="",P$5=""),"",IFERROR(INDEX(Lists!$G$2:$G$2001,MATCH($A25&amp;"|"&amp;INT(P$5),Lists!$F$2:$F$2001,0)),""))</f>
        <v/>
      </c>
      <c r="Q25" s="36" t="str">
        <f>IF(OR($A25="",Q$5=""),"",IFERROR(INDEX(Lists!$G$2:$G$2001,MATCH($A25&amp;"|"&amp;INT(Q$5),Lists!$F$2:$F$2001,0)),""))</f>
        <v/>
      </c>
      <c r="R25" s="36" t="str">
        <f>IF(OR($A25="",R$5=""),"",IFERROR(INDEX(Lists!$G$2:$G$2001,MATCH($A25&amp;"|"&amp;INT(R$5),Lists!$F$2:$F$2001,0)),""))</f>
        <v/>
      </c>
      <c r="S25" s="36" t="str">
        <f>IF(OR($A25="",S$5=""),"",IFERROR(INDEX(Lists!$G$2:$G$2001,MATCH($A25&amp;"|"&amp;INT(S$5),Lists!$F$2:$F$2001,0)),""))</f>
        <v/>
      </c>
      <c r="T25" s="36" t="str">
        <f>IF(OR($A25="",T$5=""),"",IFERROR(INDEX(Lists!$G$2:$G$2001,MATCH($A25&amp;"|"&amp;INT(T$5),Lists!$F$2:$F$2001,0)),""))</f>
        <v/>
      </c>
      <c r="U25" s="36" t="str">
        <f>IF(OR($A25="",U$5=""),"",IFERROR(INDEX(Lists!$G$2:$G$2001,MATCH($A25&amp;"|"&amp;INT(U$5),Lists!$F$2:$F$2001,0)),""))</f>
        <v/>
      </c>
      <c r="V25" s="36" t="str">
        <f>IF(OR($A25="",V$5=""),"",IFERROR(INDEX(Lists!$G$2:$G$2001,MATCH($A25&amp;"|"&amp;INT(V$5),Lists!$F$2:$F$2001,0)),""))</f>
        <v/>
      </c>
      <c r="W25" s="36" t="str">
        <f>IF(OR($A25="",W$5=""),"",IFERROR(INDEX(Lists!$G$2:$G$2001,MATCH($A25&amp;"|"&amp;INT(W$5),Lists!$F$2:$F$2001,0)),""))</f>
        <v/>
      </c>
      <c r="X25" s="36" t="str">
        <f>IF(OR($A25="",X$5=""),"",IFERROR(INDEX(Lists!$G$2:$G$2001,MATCH($A25&amp;"|"&amp;INT(X$5),Lists!$F$2:$F$2001,0)),""))</f>
        <v/>
      </c>
      <c r="Y25" s="36" t="str">
        <f>IF(OR($A25="",Y$5=""),"",IFERROR(INDEX(Lists!$G$2:$G$2001,MATCH($A25&amp;"|"&amp;INT(Y$5),Lists!$F$2:$F$2001,0)),""))</f>
        <v/>
      </c>
      <c r="Z25" s="36" t="str">
        <f>IF(OR($A25="",Z$5=""),"",IFERROR(INDEX(Lists!$G$2:$G$2001,MATCH($A25&amp;"|"&amp;INT(Z$5),Lists!$F$2:$F$2001,0)),""))</f>
        <v/>
      </c>
      <c r="AA25" s="36" t="str">
        <f>IF(OR($A25="",AA$5=""),"",IFERROR(INDEX(Lists!$G$2:$G$2001,MATCH($A25&amp;"|"&amp;INT(AA$5),Lists!$F$2:$F$2001,0)),""))</f>
        <v/>
      </c>
      <c r="AB25" s="36" t="str">
        <f>IF(OR($A25="",AB$5=""),"",IFERROR(INDEX(Lists!$G$2:$G$2001,MATCH($A25&amp;"|"&amp;INT(AB$5),Lists!$F$2:$F$2001,0)),""))</f>
        <v/>
      </c>
      <c r="AC25" s="36" t="str">
        <f>IF(OR($A25="",AC$5=""),"",IFERROR(INDEX(Lists!$G$2:$G$2001,MATCH($A25&amp;"|"&amp;INT(AC$5),Lists!$F$2:$F$2001,0)),""))</f>
        <v/>
      </c>
      <c r="AD25" s="36" t="str">
        <f>IF(OR($A25="",AD$5=""),"",IFERROR(INDEX(Lists!$G$2:$G$2001,MATCH($A25&amp;"|"&amp;INT(AD$5),Lists!$F$2:$F$2001,0)),""))</f>
        <v/>
      </c>
      <c r="AE25" s="36" t="str">
        <f>IF(OR($A25="",AE$5=""),"",IFERROR(INDEX(Lists!$G$2:$G$2001,MATCH($A25&amp;"|"&amp;INT(AE$5),Lists!$F$2:$F$2001,0)),""))</f>
        <v/>
      </c>
      <c r="AF25" s="36" t="str">
        <f>IF(OR($A25="",AF$5=""),"",IFERROR(INDEX(Lists!$G$2:$G$2001,MATCH($A25&amp;"|"&amp;INT(AF$5),Lists!$F$2:$F$2001,0)),""))</f>
        <v/>
      </c>
      <c r="AG25" s="23" t="str">
        <f>IF($A25="","",SUMPRODUCT((LEN(B25:AF25)&gt;0)*1))</f>
        <v/>
      </c>
    </row>
    <row r="26" spans="1:33" x14ac:dyDescent="0.25">
      <c r="A26" s="22" t="str">
        <f>IF(Employees!$A$22="","",Employees!$A$22)</f>
        <v/>
      </c>
      <c r="B26" s="36" t="str">
        <f>IF(OR($A26="",B$5=""),"",IFERROR(INDEX(Lists!$G$2:$G$2001,MATCH($A26&amp;"|"&amp;INT(B$5),Lists!$F$2:$F$2001,0)),""))</f>
        <v/>
      </c>
      <c r="C26" s="36" t="str">
        <f>IF(OR($A26="",C$5=""),"",IFERROR(INDEX(Lists!$G$2:$G$2001,MATCH($A26&amp;"|"&amp;INT(C$5),Lists!$F$2:$F$2001,0)),""))</f>
        <v/>
      </c>
      <c r="D26" s="36" t="str">
        <f>IF(OR($A26="",D$5=""),"",IFERROR(INDEX(Lists!$G$2:$G$2001,MATCH($A26&amp;"|"&amp;INT(D$5),Lists!$F$2:$F$2001,0)),""))</f>
        <v/>
      </c>
      <c r="E26" s="36" t="str">
        <f>IF(OR($A26="",E$5=""),"",IFERROR(INDEX(Lists!$G$2:$G$2001,MATCH($A26&amp;"|"&amp;INT(E$5),Lists!$F$2:$F$2001,0)),""))</f>
        <v/>
      </c>
      <c r="F26" s="36" t="str">
        <f>IF(OR($A26="",F$5=""),"",IFERROR(INDEX(Lists!$G$2:$G$2001,MATCH($A26&amp;"|"&amp;INT(F$5),Lists!$F$2:$F$2001,0)),""))</f>
        <v/>
      </c>
      <c r="G26" s="36" t="str">
        <f>IF(OR($A26="",G$5=""),"",IFERROR(INDEX(Lists!$G$2:$G$2001,MATCH($A26&amp;"|"&amp;INT(G$5),Lists!$F$2:$F$2001,0)),""))</f>
        <v/>
      </c>
      <c r="H26" s="36" t="str">
        <f>IF(OR($A26="",H$5=""),"",IFERROR(INDEX(Lists!$G$2:$G$2001,MATCH($A26&amp;"|"&amp;INT(H$5),Lists!$F$2:$F$2001,0)),""))</f>
        <v/>
      </c>
      <c r="I26" s="36" t="str">
        <f>IF(OR($A26="",I$5=""),"",IFERROR(INDEX(Lists!$G$2:$G$2001,MATCH($A26&amp;"|"&amp;INT(I$5),Lists!$F$2:$F$2001,0)),""))</f>
        <v/>
      </c>
      <c r="J26" s="36" t="str">
        <f>IF(OR($A26="",J$5=""),"",IFERROR(INDEX(Lists!$G$2:$G$2001,MATCH($A26&amp;"|"&amp;INT(J$5),Lists!$F$2:$F$2001,0)),""))</f>
        <v/>
      </c>
      <c r="K26" s="36" t="str">
        <f>IF(OR($A26="",K$5=""),"",IFERROR(INDEX(Lists!$G$2:$G$2001,MATCH($A26&amp;"|"&amp;INT(K$5),Lists!$F$2:$F$2001,0)),""))</f>
        <v/>
      </c>
      <c r="L26" s="36" t="str">
        <f>IF(OR($A26="",L$5=""),"",IFERROR(INDEX(Lists!$G$2:$G$2001,MATCH($A26&amp;"|"&amp;INT(L$5),Lists!$F$2:$F$2001,0)),""))</f>
        <v/>
      </c>
      <c r="M26" s="36" t="str">
        <f>IF(OR($A26="",M$5=""),"",IFERROR(INDEX(Lists!$G$2:$G$2001,MATCH($A26&amp;"|"&amp;INT(M$5),Lists!$F$2:$F$2001,0)),""))</f>
        <v/>
      </c>
      <c r="N26" s="36" t="str">
        <f>IF(OR($A26="",N$5=""),"",IFERROR(INDEX(Lists!$G$2:$G$2001,MATCH($A26&amp;"|"&amp;INT(N$5),Lists!$F$2:$F$2001,0)),""))</f>
        <v/>
      </c>
      <c r="O26" s="36" t="str">
        <f>IF(OR($A26="",O$5=""),"",IFERROR(INDEX(Lists!$G$2:$G$2001,MATCH($A26&amp;"|"&amp;INT(O$5),Lists!$F$2:$F$2001,0)),""))</f>
        <v/>
      </c>
      <c r="P26" s="36" t="str">
        <f>IF(OR($A26="",P$5=""),"",IFERROR(INDEX(Lists!$G$2:$G$2001,MATCH($A26&amp;"|"&amp;INT(P$5),Lists!$F$2:$F$2001,0)),""))</f>
        <v/>
      </c>
      <c r="Q26" s="36" t="str">
        <f>IF(OR($A26="",Q$5=""),"",IFERROR(INDEX(Lists!$G$2:$G$2001,MATCH($A26&amp;"|"&amp;INT(Q$5),Lists!$F$2:$F$2001,0)),""))</f>
        <v/>
      </c>
      <c r="R26" s="36" t="str">
        <f>IF(OR($A26="",R$5=""),"",IFERROR(INDEX(Lists!$G$2:$G$2001,MATCH($A26&amp;"|"&amp;INT(R$5),Lists!$F$2:$F$2001,0)),""))</f>
        <v/>
      </c>
      <c r="S26" s="36" t="str">
        <f>IF(OR($A26="",S$5=""),"",IFERROR(INDEX(Lists!$G$2:$G$2001,MATCH($A26&amp;"|"&amp;INT(S$5),Lists!$F$2:$F$2001,0)),""))</f>
        <v/>
      </c>
      <c r="T26" s="36" t="str">
        <f>IF(OR($A26="",T$5=""),"",IFERROR(INDEX(Lists!$G$2:$G$2001,MATCH($A26&amp;"|"&amp;INT(T$5),Lists!$F$2:$F$2001,0)),""))</f>
        <v/>
      </c>
      <c r="U26" s="36" t="str">
        <f>IF(OR($A26="",U$5=""),"",IFERROR(INDEX(Lists!$G$2:$G$2001,MATCH($A26&amp;"|"&amp;INT(U$5),Lists!$F$2:$F$2001,0)),""))</f>
        <v/>
      </c>
      <c r="V26" s="36" t="str">
        <f>IF(OR($A26="",V$5=""),"",IFERROR(INDEX(Lists!$G$2:$G$2001,MATCH($A26&amp;"|"&amp;INT(V$5),Lists!$F$2:$F$2001,0)),""))</f>
        <v/>
      </c>
      <c r="W26" s="36" t="str">
        <f>IF(OR($A26="",W$5=""),"",IFERROR(INDEX(Lists!$G$2:$G$2001,MATCH($A26&amp;"|"&amp;INT(W$5),Lists!$F$2:$F$2001,0)),""))</f>
        <v/>
      </c>
      <c r="X26" s="36" t="str">
        <f>IF(OR($A26="",X$5=""),"",IFERROR(INDEX(Lists!$G$2:$G$2001,MATCH($A26&amp;"|"&amp;INT(X$5),Lists!$F$2:$F$2001,0)),""))</f>
        <v/>
      </c>
      <c r="Y26" s="36" t="str">
        <f>IF(OR($A26="",Y$5=""),"",IFERROR(INDEX(Lists!$G$2:$G$2001,MATCH($A26&amp;"|"&amp;INT(Y$5),Lists!$F$2:$F$2001,0)),""))</f>
        <v/>
      </c>
      <c r="Z26" s="36" t="str">
        <f>IF(OR($A26="",Z$5=""),"",IFERROR(INDEX(Lists!$G$2:$G$2001,MATCH($A26&amp;"|"&amp;INT(Z$5),Lists!$F$2:$F$2001,0)),""))</f>
        <v/>
      </c>
      <c r="AA26" s="36" t="str">
        <f>IF(OR($A26="",AA$5=""),"",IFERROR(INDEX(Lists!$G$2:$G$2001,MATCH($A26&amp;"|"&amp;INT(AA$5),Lists!$F$2:$F$2001,0)),""))</f>
        <v/>
      </c>
      <c r="AB26" s="36" t="str">
        <f>IF(OR($A26="",AB$5=""),"",IFERROR(INDEX(Lists!$G$2:$G$2001,MATCH($A26&amp;"|"&amp;INT(AB$5),Lists!$F$2:$F$2001,0)),""))</f>
        <v/>
      </c>
      <c r="AC26" s="36" t="str">
        <f>IF(OR($A26="",AC$5=""),"",IFERROR(INDEX(Lists!$G$2:$G$2001,MATCH($A26&amp;"|"&amp;INT(AC$5),Lists!$F$2:$F$2001,0)),""))</f>
        <v/>
      </c>
      <c r="AD26" s="36" t="str">
        <f>IF(OR($A26="",AD$5=""),"",IFERROR(INDEX(Lists!$G$2:$G$2001,MATCH($A26&amp;"|"&amp;INT(AD$5),Lists!$F$2:$F$2001,0)),""))</f>
        <v/>
      </c>
      <c r="AE26" s="36" t="str">
        <f>IF(OR($A26="",AE$5=""),"",IFERROR(INDEX(Lists!$G$2:$G$2001,MATCH($A26&amp;"|"&amp;INT(AE$5),Lists!$F$2:$F$2001,0)),""))</f>
        <v/>
      </c>
      <c r="AF26" s="36" t="str">
        <f>IF(OR($A26="",AF$5=""),"",IFERROR(INDEX(Lists!$G$2:$G$2001,MATCH($A26&amp;"|"&amp;INT(AF$5),Lists!$F$2:$F$2001,0)),""))</f>
        <v/>
      </c>
      <c r="AG26" s="23" t="str">
        <f>IF($A26="","",SUMPRODUCT((LEN(B26:AF26)&gt;0)*1))</f>
        <v/>
      </c>
    </row>
    <row r="27" spans="1:33" x14ac:dyDescent="0.25">
      <c r="A27" s="22" t="str">
        <f>IF(Employees!$A$23="","",Employees!$A$23)</f>
        <v/>
      </c>
      <c r="B27" s="36" t="str">
        <f>IF(OR($A27="",B$5=""),"",IFERROR(INDEX(Lists!$G$2:$G$2001,MATCH($A27&amp;"|"&amp;INT(B$5),Lists!$F$2:$F$2001,0)),""))</f>
        <v/>
      </c>
      <c r="C27" s="36" t="str">
        <f>IF(OR($A27="",C$5=""),"",IFERROR(INDEX(Lists!$G$2:$G$2001,MATCH($A27&amp;"|"&amp;INT(C$5),Lists!$F$2:$F$2001,0)),""))</f>
        <v/>
      </c>
      <c r="D27" s="36" t="str">
        <f>IF(OR($A27="",D$5=""),"",IFERROR(INDEX(Lists!$G$2:$G$2001,MATCH($A27&amp;"|"&amp;INT(D$5),Lists!$F$2:$F$2001,0)),""))</f>
        <v/>
      </c>
      <c r="E27" s="36" t="str">
        <f>IF(OR($A27="",E$5=""),"",IFERROR(INDEX(Lists!$G$2:$G$2001,MATCH($A27&amp;"|"&amp;INT(E$5),Lists!$F$2:$F$2001,0)),""))</f>
        <v/>
      </c>
      <c r="F27" s="36" t="str">
        <f>IF(OR($A27="",F$5=""),"",IFERROR(INDEX(Lists!$G$2:$G$2001,MATCH($A27&amp;"|"&amp;INT(F$5),Lists!$F$2:$F$2001,0)),""))</f>
        <v/>
      </c>
      <c r="G27" s="36" t="str">
        <f>IF(OR($A27="",G$5=""),"",IFERROR(INDEX(Lists!$G$2:$G$2001,MATCH($A27&amp;"|"&amp;INT(G$5),Lists!$F$2:$F$2001,0)),""))</f>
        <v/>
      </c>
      <c r="H27" s="36" t="str">
        <f>IF(OR($A27="",H$5=""),"",IFERROR(INDEX(Lists!$G$2:$G$2001,MATCH($A27&amp;"|"&amp;INT(H$5),Lists!$F$2:$F$2001,0)),""))</f>
        <v/>
      </c>
      <c r="I27" s="36" t="str">
        <f>IF(OR($A27="",I$5=""),"",IFERROR(INDEX(Lists!$G$2:$G$2001,MATCH($A27&amp;"|"&amp;INT(I$5),Lists!$F$2:$F$2001,0)),""))</f>
        <v/>
      </c>
      <c r="J27" s="36" t="str">
        <f>IF(OR($A27="",J$5=""),"",IFERROR(INDEX(Lists!$G$2:$G$2001,MATCH($A27&amp;"|"&amp;INT(J$5),Lists!$F$2:$F$2001,0)),""))</f>
        <v/>
      </c>
      <c r="K27" s="36" t="str">
        <f>IF(OR($A27="",K$5=""),"",IFERROR(INDEX(Lists!$G$2:$G$2001,MATCH($A27&amp;"|"&amp;INT(K$5),Lists!$F$2:$F$2001,0)),""))</f>
        <v/>
      </c>
      <c r="L27" s="36" t="str">
        <f>IF(OR($A27="",L$5=""),"",IFERROR(INDEX(Lists!$G$2:$G$2001,MATCH($A27&amp;"|"&amp;INT(L$5),Lists!$F$2:$F$2001,0)),""))</f>
        <v/>
      </c>
      <c r="M27" s="36" t="str">
        <f>IF(OR($A27="",M$5=""),"",IFERROR(INDEX(Lists!$G$2:$G$2001,MATCH($A27&amp;"|"&amp;INT(M$5),Lists!$F$2:$F$2001,0)),""))</f>
        <v/>
      </c>
      <c r="N27" s="36" t="str">
        <f>IF(OR($A27="",N$5=""),"",IFERROR(INDEX(Lists!$G$2:$G$2001,MATCH($A27&amp;"|"&amp;INT(N$5),Lists!$F$2:$F$2001,0)),""))</f>
        <v/>
      </c>
      <c r="O27" s="36" t="str">
        <f>IF(OR($A27="",O$5=""),"",IFERROR(INDEX(Lists!$G$2:$G$2001,MATCH($A27&amp;"|"&amp;INT(O$5),Lists!$F$2:$F$2001,0)),""))</f>
        <v/>
      </c>
      <c r="P27" s="36" t="str">
        <f>IF(OR($A27="",P$5=""),"",IFERROR(INDEX(Lists!$G$2:$G$2001,MATCH($A27&amp;"|"&amp;INT(P$5),Lists!$F$2:$F$2001,0)),""))</f>
        <v/>
      </c>
      <c r="Q27" s="36" t="str">
        <f>IF(OR($A27="",Q$5=""),"",IFERROR(INDEX(Lists!$G$2:$G$2001,MATCH($A27&amp;"|"&amp;INT(Q$5),Lists!$F$2:$F$2001,0)),""))</f>
        <v/>
      </c>
      <c r="R27" s="36" t="str">
        <f>IF(OR($A27="",R$5=""),"",IFERROR(INDEX(Lists!$G$2:$G$2001,MATCH($A27&amp;"|"&amp;INT(R$5),Lists!$F$2:$F$2001,0)),""))</f>
        <v/>
      </c>
      <c r="S27" s="36" t="str">
        <f>IF(OR($A27="",S$5=""),"",IFERROR(INDEX(Lists!$G$2:$G$2001,MATCH($A27&amp;"|"&amp;INT(S$5),Lists!$F$2:$F$2001,0)),""))</f>
        <v/>
      </c>
      <c r="T27" s="36" t="str">
        <f>IF(OR($A27="",T$5=""),"",IFERROR(INDEX(Lists!$G$2:$G$2001,MATCH($A27&amp;"|"&amp;INT(T$5),Lists!$F$2:$F$2001,0)),""))</f>
        <v/>
      </c>
      <c r="U27" s="36" t="str">
        <f>IF(OR($A27="",U$5=""),"",IFERROR(INDEX(Lists!$G$2:$G$2001,MATCH($A27&amp;"|"&amp;INT(U$5),Lists!$F$2:$F$2001,0)),""))</f>
        <v/>
      </c>
      <c r="V27" s="36" t="str">
        <f>IF(OR($A27="",V$5=""),"",IFERROR(INDEX(Lists!$G$2:$G$2001,MATCH($A27&amp;"|"&amp;INT(V$5),Lists!$F$2:$F$2001,0)),""))</f>
        <v/>
      </c>
      <c r="W27" s="36" t="str">
        <f>IF(OR($A27="",W$5=""),"",IFERROR(INDEX(Lists!$G$2:$G$2001,MATCH($A27&amp;"|"&amp;INT(W$5),Lists!$F$2:$F$2001,0)),""))</f>
        <v/>
      </c>
      <c r="X27" s="36" t="str">
        <f>IF(OR($A27="",X$5=""),"",IFERROR(INDEX(Lists!$G$2:$G$2001,MATCH($A27&amp;"|"&amp;INT(X$5),Lists!$F$2:$F$2001,0)),""))</f>
        <v/>
      </c>
      <c r="Y27" s="36" t="str">
        <f>IF(OR($A27="",Y$5=""),"",IFERROR(INDEX(Lists!$G$2:$G$2001,MATCH($A27&amp;"|"&amp;INT(Y$5),Lists!$F$2:$F$2001,0)),""))</f>
        <v/>
      </c>
      <c r="Z27" s="36" t="str">
        <f>IF(OR($A27="",Z$5=""),"",IFERROR(INDEX(Lists!$G$2:$G$2001,MATCH($A27&amp;"|"&amp;INT(Z$5),Lists!$F$2:$F$2001,0)),""))</f>
        <v/>
      </c>
      <c r="AA27" s="36" t="str">
        <f>IF(OR($A27="",AA$5=""),"",IFERROR(INDEX(Lists!$G$2:$G$2001,MATCH($A27&amp;"|"&amp;INT(AA$5),Lists!$F$2:$F$2001,0)),""))</f>
        <v/>
      </c>
      <c r="AB27" s="36" t="str">
        <f>IF(OR($A27="",AB$5=""),"",IFERROR(INDEX(Lists!$G$2:$G$2001,MATCH($A27&amp;"|"&amp;INT(AB$5),Lists!$F$2:$F$2001,0)),""))</f>
        <v/>
      </c>
      <c r="AC27" s="36" t="str">
        <f>IF(OR($A27="",AC$5=""),"",IFERROR(INDEX(Lists!$G$2:$G$2001,MATCH($A27&amp;"|"&amp;INT(AC$5),Lists!$F$2:$F$2001,0)),""))</f>
        <v/>
      </c>
      <c r="AD27" s="36" t="str">
        <f>IF(OR($A27="",AD$5=""),"",IFERROR(INDEX(Lists!$G$2:$G$2001,MATCH($A27&amp;"|"&amp;INT(AD$5),Lists!$F$2:$F$2001,0)),""))</f>
        <v/>
      </c>
      <c r="AE27" s="36" t="str">
        <f>IF(OR($A27="",AE$5=""),"",IFERROR(INDEX(Lists!$G$2:$G$2001,MATCH($A27&amp;"|"&amp;INT(AE$5),Lists!$F$2:$F$2001,0)),""))</f>
        <v/>
      </c>
      <c r="AF27" s="36" t="str">
        <f>IF(OR($A27="",AF$5=""),"",IFERROR(INDEX(Lists!$G$2:$G$2001,MATCH($A27&amp;"|"&amp;INT(AF$5),Lists!$F$2:$F$2001,0)),""))</f>
        <v/>
      </c>
      <c r="AG27" s="23" t="str">
        <f>IF($A27="","",SUMPRODUCT((LEN(B27:AF27)&gt;0)*1))</f>
        <v/>
      </c>
    </row>
    <row r="28" spans="1:33" x14ac:dyDescent="0.25">
      <c r="A28" s="22" t="str">
        <f>IF(Employees!$A$24="","",Employees!$A$24)</f>
        <v/>
      </c>
      <c r="B28" s="36" t="str">
        <f>IF(OR($A28="",B$5=""),"",IFERROR(INDEX(Lists!$G$2:$G$2001,MATCH($A28&amp;"|"&amp;INT(B$5),Lists!$F$2:$F$2001,0)),""))</f>
        <v/>
      </c>
      <c r="C28" s="36" t="str">
        <f>IF(OR($A28="",C$5=""),"",IFERROR(INDEX(Lists!$G$2:$G$2001,MATCH($A28&amp;"|"&amp;INT(C$5),Lists!$F$2:$F$2001,0)),""))</f>
        <v/>
      </c>
      <c r="D28" s="36" t="str">
        <f>IF(OR($A28="",D$5=""),"",IFERROR(INDEX(Lists!$G$2:$G$2001,MATCH($A28&amp;"|"&amp;INT(D$5),Lists!$F$2:$F$2001,0)),""))</f>
        <v/>
      </c>
      <c r="E28" s="36" t="str">
        <f>IF(OR($A28="",E$5=""),"",IFERROR(INDEX(Lists!$G$2:$G$2001,MATCH($A28&amp;"|"&amp;INT(E$5),Lists!$F$2:$F$2001,0)),""))</f>
        <v/>
      </c>
      <c r="F28" s="36" t="str">
        <f>IF(OR($A28="",F$5=""),"",IFERROR(INDEX(Lists!$G$2:$G$2001,MATCH($A28&amp;"|"&amp;INT(F$5),Lists!$F$2:$F$2001,0)),""))</f>
        <v/>
      </c>
      <c r="G28" s="36" t="str">
        <f>IF(OR($A28="",G$5=""),"",IFERROR(INDEX(Lists!$G$2:$G$2001,MATCH($A28&amp;"|"&amp;INT(G$5),Lists!$F$2:$F$2001,0)),""))</f>
        <v/>
      </c>
      <c r="H28" s="36" t="str">
        <f>IF(OR($A28="",H$5=""),"",IFERROR(INDEX(Lists!$G$2:$G$2001,MATCH($A28&amp;"|"&amp;INT(H$5),Lists!$F$2:$F$2001,0)),""))</f>
        <v/>
      </c>
      <c r="I28" s="36" t="str">
        <f>IF(OR($A28="",I$5=""),"",IFERROR(INDEX(Lists!$G$2:$G$2001,MATCH($A28&amp;"|"&amp;INT(I$5),Lists!$F$2:$F$2001,0)),""))</f>
        <v/>
      </c>
      <c r="J28" s="36" t="str">
        <f>IF(OR($A28="",J$5=""),"",IFERROR(INDEX(Lists!$G$2:$G$2001,MATCH($A28&amp;"|"&amp;INT(J$5),Lists!$F$2:$F$2001,0)),""))</f>
        <v/>
      </c>
      <c r="K28" s="36" t="str">
        <f>IF(OR($A28="",K$5=""),"",IFERROR(INDEX(Lists!$G$2:$G$2001,MATCH($A28&amp;"|"&amp;INT(K$5),Lists!$F$2:$F$2001,0)),""))</f>
        <v/>
      </c>
      <c r="L28" s="36" t="str">
        <f>IF(OR($A28="",L$5=""),"",IFERROR(INDEX(Lists!$G$2:$G$2001,MATCH($A28&amp;"|"&amp;INT(L$5),Lists!$F$2:$F$2001,0)),""))</f>
        <v/>
      </c>
      <c r="M28" s="36" t="str">
        <f>IF(OR($A28="",M$5=""),"",IFERROR(INDEX(Lists!$G$2:$G$2001,MATCH($A28&amp;"|"&amp;INT(M$5),Lists!$F$2:$F$2001,0)),""))</f>
        <v/>
      </c>
      <c r="N28" s="36" t="str">
        <f>IF(OR($A28="",N$5=""),"",IFERROR(INDEX(Lists!$G$2:$G$2001,MATCH($A28&amp;"|"&amp;INT(N$5),Lists!$F$2:$F$2001,0)),""))</f>
        <v/>
      </c>
      <c r="O28" s="36" t="str">
        <f>IF(OR($A28="",O$5=""),"",IFERROR(INDEX(Lists!$G$2:$G$2001,MATCH($A28&amp;"|"&amp;INT(O$5),Lists!$F$2:$F$2001,0)),""))</f>
        <v/>
      </c>
      <c r="P28" s="36" t="str">
        <f>IF(OR($A28="",P$5=""),"",IFERROR(INDEX(Lists!$G$2:$G$2001,MATCH($A28&amp;"|"&amp;INT(P$5),Lists!$F$2:$F$2001,0)),""))</f>
        <v/>
      </c>
      <c r="Q28" s="36" t="str">
        <f>IF(OR($A28="",Q$5=""),"",IFERROR(INDEX(Lists!$G$2:$G$2001,MATCH($A28&amp;"|"&amp;INT(Q$5),Lists!$F$2:$F$2001,0)),""))</f>
        <v/>
      </c>
      <c r="R28" s="36" t="str">
        <f>IF(OR($A28="",R$5=""),"",IFERROR(INDEX(Lists!$G$2:$G$2001,MATCH($A28&amp;"|"&amp;INT(R$5),Lists!$F$2:$F$2001,0)),""))</f>
        <v/>
      </c>
      <c r="S28" s="36" t="str">
        <f>IF(OR($A28="",S$5=""),"",IFERROR(INDEX(Lists!$G$2:$G$2001,MATCH($A28&amp;"|"&amp;INT(S$5),Lists!$F$2:$F$2001,0)),""))</f>
        <v/>
      </c>
      <c r="T28" s="36" t="str">
        <f>IF(OR($A28="",T$5=""),"",IFERROR(INDEX(Lists!$G$2:$G$2001,MATCH($A28&amp;"|"&amp;INT(T$5),Lists!$F$2:$F$2001,0)),""))</f>
        <v/>
      </c>
      <c r="U28" s="36" t="str">
        <f>IF(OR($A28="",U$5=""),"",IFERROR(INDEX(Lists!$G$2:$G$2001,MATCH($A28&amp;"|"&amp;INT(U$5),Lists!$F$2:$F$2001,0)),""))</f>
        <v/>
      </c>
      <c r="V28" s="36" t="str">
        <f>IF(OR($A28="",V$5=""),"",IFERROR(INDEX(Lists!$G$2:$G$2001,MATCH($A28&amp;"|"&amp;INT(V$5),Lists!$F$2:$F$2001,0)),""))</f>
        <v/>
      </c>
      <c r="W28" s="36" t="str">
        <f>IF(OR($A28="",W$5=""),"",IFERROR(INDEX(Lists!$G$2:$G$2001,MATCH($A28&amp;"|"&amp;INT(W$5),Lists!$F$2:$F$2001,0)),""))</f>
        <v/>
      </c>
      <c r="X28" s="36" t="str">
        <f>IF(OR($A28="",X$5=""),"",IFERROR(INDEX(Lists!$G$2:$G$2001,MATCH($A28&amp;"|"&amp;INT(X$5),Lists!$F$2:$F$2001,0)),""))</f>
        <v/>
      </c>
      <c r="Y28" s="36" t="str">
        <f>IF(OR($A28="",Y$5=""),"",IFERROR(INDEX(Lists!$G$2:$G$2001,MATCH($A28&amp;"|"&amp;INT(Y$5),Lists!$F$2:$F$2001,0)),""))</f>
        <v/>
      </c>
      <c r="Z28" s="36" t="str">
        <f>IF(OR($A28="",Z$5=""),"",IFERROR(INDEX(Lists!$G$2:$G$2001,MATCH($A28&amp;"|"&amp;INT(Z$5),Lists!$F$2:$F$2001,0)),""))</f>
        <v/>
      </c>
      <c r="AA28" s="36" t="str">
        <f>IF(OR($A28="",AA$5=""),"",IFERROR(INDEX(Lists!$G$2:$G$2001,MATCH($A28&amp;"|"&amp;INT(AA$5),Lists!$F$2:$F$2001,0)),""))</f>
        <v/>
      </c>
      <c r="AB28" s="36" t="str">
        <f>IF(OR($A28="",AB$5=""),"",IFERROR(INDEX(Lists!$G$2:$G$2001,MATCH($A28&amp;"|"&amp;INT(AB$5),Lists!$F$2:$F$2001,0)),""))</f>
        <v/>
      </c>
      <c r="AC28" s="36" t="str">
        <f>IF(OR($A28="",AC$5=""),"",IFERROR(INDEX(Lists!$G$2:$G$2001,MATCH($A28&amp;"|"&amp;INT(AC$5),Lists!$F$2:$F$2001,0)),""))</f>
        <v/>
      </c>
      <c r="AD28" s="36" t="str">
        <f>IF(OR($A28="",AD$5=""),"",IFERROR(INDEX(Lists!$G$2:$G$2001,MATCH($A28&amp;"|"&amp;INT(AD$5),Lists!$F$2:$F$2001,0)),""))</f>
        <v/>
      </c>
      <c r="AE28" s="36" t="str">
        <f>IF(OR($A28="",AE$5=""),"",IFERROR(INDEX(Lists!$G$2:$G$2001,MATCH($A28&amp;"|"&amp;INT(AE$5),Lists!$F$2:$F$2001,0)),""))</f>
        <v/>
      </c>
      <c r="AF28" s="36" t="str">
        <f>IF(OR($A28="",AF$5=""),"",IFERROR(INDEX(Lists!$G$2:$G$2001,MATCH($A28&amp;"|"&amp;INT(AF$5),Lists!$F$2:$F$2001,0)),""))</f>
        <v/>
      </c>
      <c r="AG28" s="23" t="str">
        <f>IF($A28="","",SUMPRODUCT((LEN(B28:AF28)&gt;0)*1))</f>
        <v/>
      </c>
    </row>
    <row r="29" spans="1:33" x14ac:dyDescent="0.25">
      <c r="A29" s="22" t="str">
        <f>IF(Employees!$A$25="","",Employees!$A$25)</f>
        <v/>
      </c>
      <c r="B29" s="36" t="str">
        <f>IF(OR($A29="",B$5=""),"",IFERROR(INDEX(Lists!$G$2:$G$2001,MATCH($A29&amp;"|"&amp;INT(B$5),Lists!$F$2:$F$2001,0)),""))</f>
        <v/>
      </c>
      <c r="C29" s="36" t="str">
        <f>IF(OR($A29="",C$5=""),"",IFERROR(INDEX(Lists!$G$2:$G$2001,MATCH($A29&amp;"|"&amp;INT(C$5),Lists!$F$2:$F$2001,0)),""))</f>
        <v/>
      </c>
      <c r="D29" s="36" t="str">
        <f>IF(OR($A29="",D$5=""),"",IFERROR(INDEX(Lists!$G$2:$G$2001,MATCH($A29&amp;"|"&amp;INT(D$5),Lists!$F$2:$F$2001,0)),""))</f>
        <v/>
      </c>
      <c r="E29" s="36" t="str">
        <f>IF(OR($A29="",E$5=""),"",IFERROR(INDEX(Lists!$G$2:$G$2001,MATCH($A29&amp;"|"&amp;INT(E$5),Lists!$F$2:$F$2001,0)),""))</f>
        <v/>
      </c>
      <c r="F29" s="36" t="str">
        <f>IF(OR($A29="",F$5=""),"",IFERROR(INDEX(Lists!$G$2:$G$2001,MATCH($A29&amp;"|"&amp;INT(F$5),Lists!$F$2:$F$2001,0)),""))</f>
        <v/>
      </c>
      <c r="G29" s="36" t="str">
        <f>IF(OR($A29="",G$5=""),"",IFERROR(INDEX(Lists!$G$2:$G$2001,MATCH($A29&amp;"|"&amp;INT(G$5),Lists!$F$2:$F$2001,0)),""))</f>
        <v/>
      </c>
      <c r="H29" s="36" t="str">
        <f>IF(OR($A29="",H$5=""),"",IFERROR(INDEX(Lists!$G$2:$G$2001,MATCH($A29&amp;"|"&amp;INT(H$5),Lists!$F$2:$F$2001,0)),""))</f>
        <v/>
      </c>
      <c r="I29" s="36" t="str">
        <f>IF(OR($A29="",I$5=""),"",IFERROR(INDEX(Lists!$G$2:$G$2001,MATCH($A29&amp;"|"&amp;INT(I$5),Lists!$F$2:$F$2001,0)),""))</f>
        <v/>
      </c>
      <c r="J29" s="36" t="str">
        <f>IF(OR($A29="",J$5=""),"",IFERROR(INDEX(Lists!$G$2:$G$2001,MATCH($A29&amp;"|"&amp;INT(J$5),Lists!$F$2:$F$2001,0)),""))</f>
        <v/>
      </c>
      <c r="K29" s="36" t="str">
        <f>IF(OR($A29="",K$5=""),"",IFERROR(INDEX(Lists!$G$2:$G$2001,MATCH($A29&amp;"|"&amp;INT(K$5),Lists!$F$2:$F$2001,0)),""))</f>
        <v/>
      </c>
      <c r="L29" s="36" t="str">
        <f>IF(OR($A29="",L$5=""),"",IFERROR(INDEX(Lists!$G$2:$G$2001,MATCH($A29&amp;"|"&amp;INT(L$5),Lists!$F$2:$F$2001,0)),""))</f>
        <v/>
      </c>
      <c r="M29" s="36" t="str">
        <f>IF(OR($A29="",M$5=""),"",IFERROR(INDEX(Lists!$G$2:$G$2001,MATCH($A29&amp;"|"&amp;INT(M$5),Lists!$F$2:$F$2001,0)),""))</f>
        <v/>
      </c>
      <c r="N29" s="36" t="str">
        <f>IF(OR($A29="",N$5=""),"",IFERROR(INDEX(Lists!$G$2:$G$2001,MATCH($A29&amp;"|"&amp;INT(N$5),Lists!$F$2:$F$2001,0)),""))</f>
        <v/>
      </c>
      <c r="O29" s="36" t="str">
        <f>IF(OR($A29="",O$5=""),"",IFERROR(INDEX(Lists!$G$2:$G$2001,MATCH($A29&amp;"|"&amp;INT(O$5),Lists!$F$2:$F$2001,0)),""))</f>
        <v/>
      </c>
      <c r="P29" s="36" t="str">
        <f>IF(OR($A29="",P$5=""),"",IFERROR(INDEX(Lists!$G$2:$G$2001,MATCH($A29&amp;"|"&amp;INT(P$5),Lists!$F$2:$F$2001,0)),""))</f>
        <v/>
      </c>
      <c r="Q29" s="36" t="str">
        <f>IF(OR($A29="",Q$5=""),"",IFERROR(INDEX(Lists!$G$2:$G$2001,MATCH($A29&amp;"|"&amp;INT(Q$5),Lists!$F$2:$F$2001,0)),""))</f>
        <v/>
      </c>
      <c r="R29" s="36" t="str">
        <f>IF(OR($A29="",R$5=""),"",IFERROR(INDEX(Lists!$G$2:$G$2001,MATCH($A29&amp;"|"&amp;INT(R$5),Lists!$F$2:$F$2001,0)),""))</f>
        <v/>
      </c>
      <c r="S29" s="36" t="str">
        <f>IF(OR($A29="",S$5=""),"",IFERROR(INDEX(Lists!$G$2:$G$2001,MATCH($A29&amp;"|"&amp;INT(S$5),Lists!$F$2:$F$2001,0)),""))</f>
        <v/>
      </c>
      <c r="T29" s="36" t="str">
        <f>IF(OR($A29="",T$5=""),"",IFERROR(INDEX(Lists!$G$2:$G$2001,MATCH($A29&amp;"|"&amp;INT(T$5),Lists!$F$2:$F$2001,0)),""))</f>
        <v/>
      </c>
      <c r="U29" s="36" t="str">
        <f>IF(OR($A29="",U$5=""),"",IFERROR(INDEX(Lists!$G$2:$G$2001,MATCH($A29&amp;"|"&amp;INT(U$5),Lists!$F$2:$F$2001,0)),""))</f>
        <v/>
      </c>
      <c r="V29" s="36" t="str">
        <f>IF(OR($A29="",V$5=""),"",IFERROR(INDEX(Lists!$G$2:$G$2001,MATCH($A29&amp;"|"&amp;INT(V$5),Lists!$F$2:$F$2001,0)),""))</f>
        <v/>
      </c>
      <c r="W29" s="36" t="str">
        <f>IF(OR($A29="",W$5=""),"",IFERROR(INDEX(Lists!$G$2:$G$2001,MATCH($A29&amp;"|"&amp;INT(W$5),Lists!$F$2:$F$2001,0)),""))</f>
        <v/>
      </c>
      <c r="X29" s="36" t="str">
        <f>IF(OR($A29="",X$5=""),"",IFERROR(INDEX(Lists!$G$2:$G$2001,MATCH($A29&amp;"|"&amp;INT(X$5),Lists!$F$2:$F$2001,0)),""))</f>
        <v/>
      </c>
      <c r="Y29" s="36" t="str">
        <f>IF(OR($A29="",Y$5=""),"",IFERROR(INDEX(Lists!$G$2:$G$2001,MATCH($A29&amp;"|"&amp;INT(Y$5),Lists!$F$2:$F$2001,0)),""))</f>
        <v/>
      </c>
      <c r="Z29" s="36" t="str">
        <f>IF(OR($A29="",Z$5=""),"",IFERROR(INDEX(Lists!$G$2:$G$2001,MATCH($A29&amp;"|"&amp;INT(Z$5),Lists!$F$2:$F$2001,0)),""))</f>
        <v/>
      </c>
      <c r="AA29" s="36" t="str">
        <f>IF(OR($A29="",AA$5=""),"",IFERROR(INDEX(Lists!$G$2:$G$2001,MATCH($A29&amp;"|"&amp;INT(AA$5),Lists!$F$2:$F$2001,0)),""))</f>
        <v/>
      </c>
      <c r="AB29" s="36" t="str">
        <f>IF(OR($A29="",AB$5=""),"",IFERROR(INDEX(Lists!$G$2:$G$2001,MATCH($A29&amp;"|"&amp;INT(AB$5),Lists!$F$2:$F$2001,0)),""))</f>
        <v/>
      </c>
      <c r="AC29" s="36" t="str">
        <f>IF(OR($A29="",AC$5=""),"",IFERROR(INDEX(Lists!$G$2:$G$2001,MATCH($A29&amp;"|"&amp;INT(AC$5),Lists!$F$2:$F$2001,0)),""))</f>
        <v/>
      </c>
      <c r="AD29" s="36" t="str">
        <f>IF(OR($A29="",AD$5=""),"",IFERROR(INDEX(Lists!$G$2:$G$2001,MATCH($A29&amp;"|"&amp;INT(AD$5),Lists!$F$2:$F$2001,0)),""))</f>
        <v/>
      </c>
      <c r="AE29" s="36" t="str">
        <f>IF(OR($A29="",AE$5=""),"",IFERROR(INDEX(Lists!$G$2:$G$2001,MATCH($A29&amp;"|"&amp;INT(AE$5),Lists!$F$2:$F$2001,0)),""))</f>
        <v/>
      </c>
      <c r="AF29" s="36" t="str">
        <f>IF(OR($A29="",AF$5=""),"",IFERROR(INDEX(Lists!$G$2:$G$2001,MATCH($A29&amp;"|"&amp;INT(AF$5),Lists!$F$2:$F$2001,0)),""))</f>
        <v/>
      </c>
      <c r="AG29" s="23" t="str">
        <f>IF($A29="","",SUMPRODUCT((LEN(B29:AF29)&gt;0)*1))</f>
        <v/>
      </c>
    </row>
    <row r="30" spans="1:33" x14ac:dyDescent="0.25">
      <c r="A30" s="22" t="str">
        <f>IF(Employees!$A$26="","",Employees!$A$26)</f>
        <v/>
      </c>
      <c r="B30" s="36" t="str">
        <f>IF(OR($A30="",B$5=""),"",IFERROR(INDEX(Lists!$G$2:$G$2001,MATCH($A30&amp;"|"&amp;INT(B$5),Lists!$F$2:$F$2001,0)),""))</f>
        <v/>
      </c>
      <c r="C30" s="36" t="str">
        <f>IF(OR($A30="",C$5=""),"",IFERROR(INDEX(Lists!$G$2:$G$2001,MATCH($A30&amp;"|"&amp;INT(C$5),Lists!$F$2:$F$2001,0)),""))</f>
        <v/>
      </c>
      <c r="D30" s="36" t="str">
        <f>IF(OR($A30="",D$5=""),"",IFERROR(INDEX(Lists!$G$2:$G$2001,MATCH($A30&amp;"|"&amp;INT(D$5),Lists!$F$2:$F$2001,0)),""))</f>
        <v/>
      </c>
      <c r="E30" s="36" t="str">
        <f>IF(OR($A30="",E$5=""),"",IFERROR(INDEX(Lists!$G$2:$G$2001,MATCH($A30&amp;"|"&amp;INT(E$5),Lists!$F$2:$F$2001,0)),""))</f>
        <v/>
      </c>
      <c r="F30" s="36" t="str">
        <f>IF(OR($A30="",F$5=""),"",IFERROR(INDEX(Lists!$G$2:$G$2001,MATCH($A30&amp;"|"&amp;INT(F$5),Lists!$F$2:$F$2001,0)),""))</f>
        <v/>
      </c>
      <c r="G30" s="36" t="str">
        <f>IF(OR($A30="",G$5=""),"",IFERROR(INDEX(Lists!$G$2:$G$2001,MATCH($A30&amp;"|"&amp;INT(G$5),Lists!$F$2:$F$2001,0)),""))</f>
        <v/>
      </c>
      <c r="H30" s="36" t="str">
        <f>IF(OR($A30="",H$5=""),"",IFERROR(INDEX(Lists!$G$2:$G$2001,MATCH($A30&amp;"|"&amp;INT(H$5),Lists!$F$2:$F$2001,0)),""))</f>
        <v/>
      </c>
      <c r="I30" s="36" t="str">
        <f>IF(OR($A30="",I$5=""),"",IFERROR(INDEX(Lists!$G$2:$G$2001,MATCH($A30&amp;"|"&amp;INT(I$5),Lists!$F$2:$F$2001,0)),""))</f>
        <v/>
      </c>
      <c r="J30" s="36" t="str">
        <f>IF(OR($A30="",J$5=""),"",IFERROR(INDEX(Lists!$G$2:$G$2001,MATCH($A30&amp;"|"&amp;INT(J$5),Lists!$F$2:$F$2001,0)),""))</f>
        <v/>
      </c>
      <c r="K30" s="36" t="str">
        <f>IF(OR($A30="",K$5=""),"",IFERROR(INDEX(Lists!$G$2:$G$2001,MATCH($A30&amp;"|"&amp;INT(K$5),Lists!$F$2:$F$2001,0)),""))</f>
        <v/>
      </c>
      <c r="L30" s="36" t="str">
        <f>IF(OR($A30="",L$5=""),"",IFERROR(INDEX(Lists!$G$2:$G$2001,MATCH($A30&amp;"|"&amp;INT(L$5),Lists!$F$2:$F$2001,0)),""))</f>
        <v/>
      </c>
      <c r="M30" s="36" t="str">
        <f>IF(OR($A30="",M$5=""),"",IFERROR(INDEX(Lists!$G$2:$G$2001,MATCH($A30&amp;"|"&amp;INT(M$5),Lists!$F$2:$F$2001,0)),""))</f>
        <v/>
      </c>
      <c r="N30" s="36" t="str">
        <f>IF(OR($A30="",N$5=""),"",IFERROR(INDEX(Lists!$G$2:$G$2001,MATCH($A30&amp;"|"&amp;INT(N$5),Lists!$F$2:$F$2001,0)),""))</f>
        <v/>
      </c>
      <c r="O30" s="36" t="str">
        <f>IF(OR($A30="",O$5=""),"",IFERROR(INDEX(Lists!$G$2:$G$2001,MATCH($A30&amp;"|"&amp;INT(O$5),Lists!$F$2:$F$2001,0)),""))</f>
        <v/>
      </c>
      <c r="P30" s="36" t="str">
        <f>IF(OR($A30="",P$5=""),"",IFERROR(INDEX(Lists!$G$2:$G$2001,MATCH($A30&amp;"|"&amp;INT(P$5),Lists!$F$2:$F$2001,0)),""))</f>
        <v/>
      </c>
      <c r="Q30" s="36" t="str">
        <f>IF(OR($A30="",Q$5=""),"",IFERROR(INDEX(Lists!$G$2:$G$2001,MATCH($A30&amp;"|"&amp;INT(Q$5),Lists!$F$2:$F$2001,0)),""))</f>
        <v/>
      </c>
      <c r="R30" s="36" t="str">
        <f>IF(OR($A30="",R$5=""),"",IFERROR(INDEX(Lists!$G$2:$G$2001,MATCH($A30&amp;"|"&amp;INT(R$5),Lists!$F$2:$F$2001,0)),""))</f>
        <v/>
      </c>
      <c r="S30" s="36" t="str">
        <f>IF(OR($A30="",S$5=""),"",IFERROR(INDEX(Lists!$G$2:$G$2001,MATCH($A30&amp;"|"&amp;INT(S$5),Lists!$F$2:$F$2001,0)),""))</f>
        <v/>
      </c>
      <c r="T30" s="36" t="str">
        <f>IF(OR($A30="",T$5=""),"",IFERROR(INDEX(Lists!$G$2:$G$2001,MATCH($A30&amp;"|"&amp;INT(T$5),Lists!$F$2:$F$2001,0)),""))</f>
        <v/>
      </c>
      <c r="U30" s="36" t="str">
        <f>IF(OR($A30="",U$5=""),"",IFERROR(INDEX(Lists!$G$2:$G$2001,MATCH($A30&amp;"|"&amp;INT(U$5),Lists!$F$2:$F$2001,0)),""))</f>
        <v/>
      </c>
      <c r="V30" s="36" t="str">
        <f>IF(OR($A30="",V$5=""),"",IFERROR(INDEX(Lists!$G$2:$G$2001,MATCH($A30&amp;"|"&amp;INT(V$5),Lists!$F$2:$F$2001,0)),""))</f>
        <v/>
      </c>
      <c r="W30" s="36" t="str">
        <f>IF(OR($A30="",W$5=""),"",IFERROR(INDEX(Lists!$G$2:$G$2001,MATCH($A30&amp;"|"&amp;INT(W$5),Lists!$F$2:$F$2001,0)),""))</f>
        <v/>
      </c>
      <c r="X30" s="36" t="str">
        <f>IF(OR($A30="",X$5=""),"",IFERROR(INDEX(Lists!$G$2:$G$2001,MATCH($A30&amp;"|"&amp;INT(X$5),Lists!$F$2:$F$2001,0)),""))</f>
        <v/>
      </c>
      <c r="Y30" s="36" t="str">
        <f>IF(OR($A30="",Y$5=""),"",IFERROR(INDEX(Lists!$G$2:$G$2001,MATCH($A30&amp;"|"&amp;INT(Y$5),Lists!$F$2:$F$2001,0)),""))</f>
        <v/>
      </c>
      <c r="Z30" s="36" t="str">
        <f>IF(OR($A30="",Z$5=""),"",IFERROR(INDEX(Lists!$G$2:$G$2001,MATCH($A30&amp;"|"&amp;INT(Z$5),Lists!$F$2:$F$2001,0)),""))</f>
        <v/>
      </c>
      <c r="AA30" s="36" t="str">
        <f>IF(OR($A30="",AA$5=""),"",IFERROR(INDEX(Lists!$G$2:$G$2001,MATCH($A30&amp;"|"&amp;INT(AA$5),Lists!$F$2:$F$2001,0)),""))</f>
        <v/>
      </c>
      <c r="AB30" s="36" t="str">
        <f>IF(OR($A30="",AB$5=""),"",IFERROR(INDEX(Lists!$G$2:$G$2001,MATCH($A30&amp;"|"&amp;INT(AB$5),Lists!$F$2:$F$2001,0)),""))</f>
        <v/>
      </c>
      <c r="AC30" s="36" t="str">
        <f>IF(OR($A30="",AC$5=""),"",IFERROR(INDEX(Lists!$G$2:$G$2001,MATCH($A30&amp;"|"&amp;INT(AC$5),Lists!$F$2:$F$2001,0)),""))</f>
        <v/>
      </c>
      <c r="AD30" s="36" t="str">
        <f>IF(OR($A30="",AD$5=""),"",IFERROR(INDEX(Lists!$G$2:$G$2001,MATCH($A30&amp;"|"&amp;INT(AD$5),Lists!$F$2:$F$2001,0)),""))</f>
        <v/>
      </c>
      <c r="AE30" s="36" t="str">
        <f>IF(OR($A30="",AE$5=""),"",IFERROR(INDEX(Lists!$G$2:$G$2001,MATCH($A30&amp;"|"&amp;INT(AE$5),Lists!$F$2:$F$2001,0)),""))</f>
        <v/>
      </c>
      <c r="AF30" s="36" t="str">
        <f>IF(OR($A30="",AF$5=""),"",IFERROR(INDEX(Lists!$G$2:$G$2001,MATCH($A30&amp;"|"&amp;INT(AF$5),Lists!$F$2:$F$2001,0)),""))</f>
        <v/>
      </c>
      <c r="AG30" s="23" t="str">
        <f>IF($A30="","",SUMPRODUCT((LEN(B30:AF30)&gt;0)*1))</f>
        <v/>
      </c>
    </row>
    <row r="31" spans="1:33" x14ac:dyDescent="0.25">
      <c r="A31" s="22" t="str">
        <f>IF(Employees!$A$27="","",Employees!$A$27)</f>
        <v/>
      </c>
      <c r="B31" s="36" t="str">
        <f>IF(OR($A31="",B$5=""),"",IFERROR(INDEX(Lists!$G$2:$G$2001,MATCH($A31&amp;"|"&amp;INT(B$5),Lists!$F$2:$F$2001,0)),""))</f>
        <v/>
      </c>
      <c r="C31" s="36" t="str">
        <f>IF(OR($A31="",C$5=""),"",IFERROR(INDEX(Lists!$G$2:$G$2001,MATCH($A31&amp;"|"&amp;INT(C$5),Lists!$F$2:$F$2001,0)),""))</f>
        <v/>
      </c>
      <c r="D31" s="36" t="str">
        <f>IF(OR($A31="",D$5=""),"",IFERROR(INDEX(Lists!$G$2:$G$2001,MATCH($A31&amp;"|"&amp;INT(D$5),Lists!$F$2:$F$2001,0)),""))</f>
        <v/>
      </c>
      <c r="E31" s="36" t="str">
        <f>IF(OR($A31="",E$5=""),"",IFERROR(INDEX(Lists!$G$2:$G$2001,MATCH($A31&amp;"|"&amp;INT(E$5),Lists!$F$2:$F$2001,0)),""))</f>
        <v/>
      </c>
      <c r="F31" s="36" t="str">
        <f>IF(OR($A31="",F$5=""),"",IFERROR(INDEX(Lists!$G$2:$G$2001,MATCH($A31&amp;"|"&amp;INT(F$5),Lists!$F$2:$F$2001,0)),""))</f>
        <v/>
      </c>
      <c r="G31" s="36" t="str">
        <f>IF(OR($A31="",G$5=""),"",IFERROR(INDEX(Lists!$G$2:$G$2001,MATCH($A31&amp;"|"&amp;INT(G$5),Lists!$F$2:$F$2001,0)),""))</f>
        <v/>
      </c>
      <c r="H31" s="36" t="str">
        <f>IF(OR($A31="",H$5=""),"",IFERROR(INDEX(Lists!$G$2:$G$2001,MATCH($A31&amp;"|"&amp;INT(H$5),Lists!$F$2:$F$2001,0)),""))</f>
        <v/>
      </c>
      <c r="I31" s="36" t="str">
        <f>IF(OR($A31="",I$5=""),"",IFERROR(INDEX(Lists!$G$2:$G$2001,MATCH($A31&amp;"|"&amp;INT(I$5),Lists!$F$2:$F$2001,0)),""))</f>
        <v/>
      </c>
      <c r="J31" s="36" t="str">
        <f>IF(OR($A31="",J$5=""),"",IFERROR(INDEX(Lists!$G$2:$G$2001,MATCH($A31&amp;"|"&amp;INT(J$5),Lists!$F$2:$F$2001,0)),""))</f>
        <v/>
      </c>
      <c r="K31" s="36" t="str">
        <f>IF(OR($A31="",K$5=""),"",IFERROR(INDEX(Lists!$G$2:$G$2001,MATCH($A31&amp;"|"&amp;INT(K$5),Lists!$F$2:$F$2001,0)),""))</f>
        <v/>
      </c>
      <c r="L31" s="36" t="str">
        <f>IF(OR($A31="",L$5=""),"",IFERROR(INDEX(Lists!$G$2:$G$2001,MATCH($A31&amp;"|"&amp;INT(L$5),Lists!$F$2:$F$2001,0)),""))</f>
        <v/>
      </c>
      <c r="M31" s="36" t="str">
        <f>IF(OR($A31="",M$5=""),"",IFERROR(INDEX(Lists!$G$2:$G$2001,MATCH($A31&amp;"|"&amp;INT(M$5),Lists!$F$2:$F$2001,0)),""))</f>
        <v/>
      </c>
      <c r="N31" s="36" t="str">
        <f>IF(OR($A31="",N$5=""),"",IFERROR(INDEX(Lists!$G$2:$G$2001,MATCH($A31&amp;"|"&amp;INT(N$5),Lists!$F$2:$F$2001,0)),""))</f>
        <v/>
      </c>
      <c r="O31" s="36" t="str">
        <f>IF(OR($A31="",O$5=""),"",IFERROR(INDEX(Lists!$G$2:$G$2001,MATCH($A31&amp;"|"&amp;INT(O$5),Lists!$F$2:$F$2001,0)),""))</f>
        <v/>
      </c>
      <c r="P31" s="36" t="str">
        <f>IF(OR($A31="",P$5=""),"",IFERROR(INDEX(Lists!$G$2:$G$2001,MATCH($A31&amp;"|"&amp;INT(P$5),Lists!$F$2:$F$2001,0)),""))</f>
        <v/>
      </c>
      <c r="Q31" s="36" t="str">
        <f>IF(OR($A31="",Q$5=""),"",IFERROR(INDEX(Lists!$G$2:$G$2001,MATCH($A31&amp;"|"&amp;INT(Q$5),Lists!$F$2:$F$2001,0)),""))</f>
        <v/>
      </c>
      <c r="R31" s="36" t="str">
        <f>IF(OR($A31="",R$5=""),"",IFERROR(INDEX(Lists!$G$2:$G$2001,MATCH($A31&amp;"|"&amp;INT(R$5),Lists!$F$2:$F$2001,0)),""))</f>
        <v/>
      </c>
      <c r="S31" s="36" t="str">
        <f>IF(OR($A31="",S$5=""),"",IFERROR(INDEX(Lists!$G$2:$G$2001,MATCH($A31&amp;"|"&amp;INT(S$5),Lists!$F$2:$F$2001,0)),""))</f>
        <v/>
      </c>
      <c r="T31" s="36" t="str">
        <f>IF(OR($A31="",T$5=""),"",IFERROR(INDEX(Lists!$G$2:$G$2001,MATCH($A31&amp;"|"&amp;INT(T$5),Lists!$F$2:$F$2001,0)),""))</f>
        <v/>
      </c>
      <c r="U31" s="36" t="str">
        <f>IF(OR($A31="",U$5=""),"",IFERROR(INDEX(Lists!$G$2:$G$2001,MATCH($A31&amp;"|"&amp;INT(U$5),Lists!$F$2:$F$2001,0)),""))</f>
        <v/>
      </c>
      <c r="V31" s="36" t="str">
        <f>IF(OR($A31="",V$5=""),"",IFERROR(INDEX(Lists!$G$2:$G$2001,MATCH($A31&amp;"|"&amp;INT(V$5),Lists!$F$2:$F$2001,0)),""))</f>
        <v/>
      </c>
      <c r="W31" s="36" t="str">
        <f>IF(OR($A31="",W$5=""),"",IFERROR(INDEX(Lists!$G$2:$G$2001,MATCH($A31&amp;"|"&amp;INT(W$5),Lists!$F$2:$F$2001,0)),""))</f>
        <v/>
      </c>
      <c r="X31" s="36" t="str">
        <f>IF(OR($A31="",X$5=""),"",IFERROR(INDEX(Lists!$G$2:$G$2001,MATCH($A31&amp;"|"&amp;INT(X$5),Lists!$F$2:$F$2001,0)),""))</f>
        <v/>
      </c>
      <c r="Y31" s="36" t="str">
        <f>IF(OR($A31="",Y$5=""),"",IFERROR(INDEX(Lists!$G$2:$G$2001,MATCH($A31&amp;"|"&amp;INT(Y$5),Lists!$F$2:$F$2001,0)),""))</f>
        <v/>
      </c>
      <c r="Z31" s="36" t="str">
        <f>IF(OR($A31="",Z$5=""),"",IFERROR(INDEX(Lists!$G$2:$G$2001,MATCH($A31&amp;"|"&amp;INT(Z$5),Lists!$F$2:$F$2001,0)),""))</f>
        <v/>
      </c>
      <c r="AA31" s="36" t="str">
        <f>IF(OR($A31="",AA$5=""),"",IFERROR(INDEX(Lists!$G$2:$G$2001,MATCH($A31&amp;"|"&amp;INT(AA$5),Lists!$F$2:$F$2001,0)),""))</f>
        <v/>
      </c>
      <c r="AB31" s="36" t="str">
        <f>IF(OR($A31="",AB$5=""),"",IFERROR(INDEX(Lists!$G$2:$G$2001,MATCH($A31&amp;"|"&amp;INT(AB$5),Lists!$F$2:$F$2001,0)),""))</f>
        <v/>
      </c>
      <c r="AC31" s="36" t="str">
        <f>IF(OR($A31="",AC$5=""),"",IFERROR(INDEX(Lists!$G$2:$G$2001,MATCH($A31&amp;"|"&amp;INT(AC$5),Lists!$F$2:$F$2001,0)),""))</f>
        <v/>
      </c>
      <c r="AD31" s="36" t="str">
        <f>IF(OR($A31="",AD$5=""),"",IFERROR(INDEX(Lists!$G$2:$G$2001,MATCH($A31&amp;"|"&amp;INT(AD$5),Lists!$F$2:$F$2001,0)),""))</f>
        <v/>
      </c>
      <c r="AE31" s="36" t="str">
        <f>IF(OR($A31="",AE$5=""),"",IFERROR(INDEX(Lists!$G$2:$G$2001,MATCH($A31&amp;"|"&amp;INT(AE$5),Lists!$F$2:$F$2001,0)),""))</f>
        <v/>
      </c>
      <c r="AF31" s="36" t="str">
        <f>IF(OR($A31="",AF$5=""),"",IFERROR(INDEX(Lists!$G$2:$G$2001,MATCH($A31&amp;"|"&amp;INT(AF$5),Lists!$F$2:$F$2001,0)),""))</f>
        <v/>
      </c>
      <c r="AG31" s="23" t="str">
        <f>IF($A31="","",SUMPRODUCT((LEN(B31:AF31)&gt;0)*1))</f>
        <v/>
      </c>
    </row>
    <row r="32" spans="1:33" x14ac:dyDescent="0.25">
      <c r="A32" s="22" t="str">
        <f>IF(Employees!$A$28="","",Employees!$A$28)</f>
        <v/>
      </c>
      <c r="B32" s="36" t="str">
        <f>IF(OR($A32="",B$5=""),"",IFERROR(INDEX(Lists!$G$2:$G$2001,MATCH($A32&amp;"|"&amp;INT(B$5),Lists!$F$2:$F$2001,0)),""))</f>
        <v/>
      </c>
      <c r="C32" s="36" t="str">
        <f>IF(OR($A32="",C$5=""),"",IFERROR(INDEX(Lists!$G$2:$G$2001,MATCH($A32&amp;"|"&amp;INT(C$5),Lists!$F$2:$F$2001,0)),""))</f>
        <v/>
      </c>
      <c r="D32" s="36" t="str">
        <f>IF(OR($A32="",D$5=""),"",IFERROR(INDEX(Lists!$G$2:$G$2001,MATCH($A32&amp;"|"&amp;INT(D$5),Lists!$F$2:$F$2001,0)),""))</f>
        <v/>
      </c>
      <c r="E32" s="36" t="str">
        <f>IF(OR($A32="",E$5=""),"",IFERROR(INDEX(Lists!$G$2:$G$2001,MATCH($A32&amp;"|"&amp;INT(E$5),Lists!$F$2:$F$2001,0)),""))</f>
        <v/>
      </c>
      <c r="F32" s="36" t="str">
        <f>IF(OR($A32="",F$5=""),"",IFERROR(INDEX(Lists!$G$2:$G$2001,MATCH($A32&amp;"|"&amp;INT(F$5),Lists!$F$2:$F$2001,0)),""))</f>
        <v/>
      </c>
      <c r="G32" s="36" t="str">
        <f>IF(OR($A32="",G$5=""),"",IFERROR(INDEX(Lists!$G$2:$G$2001,MATCH($A32&amp;"|"&amp;INT(G$5),Lists!$F$2:$F$2001,0)),""))</f>
        <v/>
      </c>
      <c r="H32" s="36" t="str">
        <f>IF(OR($A32="",H$5=""),"",IFERROR(INDEX(Lists!$G$2:$G$2001,MATCH($A32&amp;"|"&amp;INT(H$5),Lists!$F$2:$F$2001,0)),""))</f>
        <v/>
      </c>
      <c r="I32" s="36" t="str">
        <f>IF(OR($A32="",I$5=""),"",IFERROR(INDEX(Lists!$G$2:$G$2001,MATCH($A32&amp;"|"&amp;INT(I$5),Lists!$F$2:$F$2001,0)),""))</f>
        <v/>
      </c>
      <c r="J32" s="36" t="str">
        <f>IF(OR($A32="",J$5=""),"",IFERROR(INDEX(Lists!$G$2:$G$2001,MATCH($A32&amp;"|"&amp;INT(J$5),Lists!$F$2:$F$2001,0)),""))</f>
        <v/>
      </c>
      <c r="K32" s="36" t="str">
        <f>IF(OR($A32="",K$5=""),"",IFERROR(INDEX(Lists!$G$2:$G$2001,MATCH($A32&amp;"|"&amp;INT(K$5),Lists!$F$2:$F$2001,0)),""))</f>
        <v/>
      </c>
      <c r="L32" s="36" t="str">
        <f>IF(OR($A32="",L$5=""),"",IFERROR(INDEX(Lists!$G$2:$G$2001,MATCH($A32&amp;"|"&amp;INT(L$5),Lists!$F$2:$F$2001,0)),""))</f>
        <v/>
      </c>
      <c r="M32" s="36" t="str">
        <f>IF(OR($A32="",M$5=""),"",IFERROR(INDEX(Lists!$G$2:$G$2001,MATCH($A32&amp;"|"&amp;INT(M$5),Lists!$F$2:$F$2001,0)),""))</f>
        <v/>
      </c>
      <c r="N32" s="36" t="str">
        <f>IF(OR($A32="",N$5=""),"",IFERROR(INDEX(Lists!$G$2:$G$2001,MATCH($A32&amp;"|"&amp;INT(N$5),Lists!$F$2:$F$2001,0)),""))</f>
        <v/>
      </c>
      <c r="O32" s="36" t="str">
        <f>IF(OR($A32="",O$5=""),"",IFERROR(INDEX(Lists!$G$2:$G$2001,MATCH($A32&amp;"|"&amp;INT(O$5),Lists!$F$2:$F$2001,0)),""))</f>
        <v/>
      </c>
      <c r="P32" s="36" t="str">
        <f>IF(OR($A32="",P$5=""),"",IFERROR(INDEX(Lists!$G$2:$G$2001,MATCH($A32&amp;"|"&amp;INT(P$5),Lists!$F$2:$F$2001,0)),""))</f>
        <v/>
      </c>
      <c r="Q32" s="36" t="str">
        <f>IF(OR($A32="",Q$5=""),"",IFERROR(INDEX(Lists!$G$2:$G$2001,MATCH($A32&amp;"|"&amp;INT(Q$5),Lists!$F$2:$F$2001,0)),""))</f>
        <v/>
      </c>
      <c r="R32" s="36" t="str">
        <f>IF(OR($A32="",R$5=""),"",IFERROR(INDEX(Lists!$G$2:$G$2001,MATCH($A32&amp;"|"&amp;INT(R$5),Lists!$F$2:$F$2001,0)),""))</f>
        <v/>
      </c>
      <c r="S32" s="36" t="str">
        <f>IF(OR($A32="",S$5=""),"",IFERROR(INDEX(Lists!$G$2:$G$2001,MATCH($A32&amp;"|"&amp;INT(S$5),Lists!$F$2:$F$2001,0)),""))</f>
        <v/>
      </c>
      <c r="T32" s="36" t="str">
        <f>IF(OR($A32="",T$5=""),"",IFERROR(INDEX(Lists!$G$2:$G$2001,MATCH($A32&amp;"|"&amp;INT(T$5),Lists!$F$2:$F$2001,0)),""))</f>
        <v/>
      </c>
      <c r="U32" s="36" t="str">
        <f>IF(OR($A32="",U$5=""),"",IFERROR(INDEX(Lists!$G$2:$G$2001,MATCH($A32&amp;"|"&amp;INT(U$5),Lists!$F$2:$F$2001,0)),""))</f>
        <v/>
      </c>
      <c r="V32" s="36" t="str">
        <f>IF(OR($A32="",V$5=""),"",IFERROR(INDEX(Lists!$G$2:$G$2001,MATCH($A32&amp;"|"&amp;INT(V$5),Lists!$F$2:$F$2001,0)),""))</f>
        <v/>
      </c>
      <c r="W32" s="36" t="str">
        <f>IF(OR($A32="",W$5=""),"",IFERROR(INDEX(Lists!$G$2:$G$2001,MATCH($A32&amp;"|"&amp;INT(W$5),Lists!$F$2:$F$2001,0)),""))</f>
        <v/>
      </c>
      <c r="X32" s="36" t="str">
        <f>IF(OR($A32="",X$5=""),"",IFERROR(INDEX(Lists!$G$2:$G$2001,MATCH($A32&amp;"|"&amp;INT(X$5),Lists!$F$2:$F$2001,0)),""))</f>
        <v/>
      </c>
      <c r="Y32" s="36" t="str">
        <f>IF(OR($A32="",Y$5=""),"",IFERROR(INDEX(Lists!$G$2:$G$2001,MATCH($A32&amp;"|"&amp;INT(Y$5),Lists!$F$2:$F$2001,0)),""))</f>
        <v/>
      </c>
      <c r="Z32" s="36" t="str">
        <f>IF(OR($A32="",Z$5=""),"",IFERROR(INDEX(Lists!$G$2:$G$2001,MATCH($A32&amp;"|"&amp;INT(Z$5),Lists!$F$2:$F$2001,0)),""))</f>
        <v/>
      </c>
      <c r="AA32" s="36" t="str">
        <f>IF(OR($A32="",AA$5=""),"",IFERROR(INDEX(Lists!$G$2:$G$2001,MATCH($A32&amp;"|"&amp;INT(AA$5),Lists!$F$2:$F$2001,0)),""))</f>
        <v/>
      </c>
      <c r="AB32" s="36" t="str">
        <f>IF(OR($A32="",AB$5=""),"",IFERROR(INDEX(Lists!$G$2:$G$2001,MATCH($A32&amp;"|"&amp;INT(AB$5),Lists!$F$2:$F$2001,0)),""))</f>
        <v/>
      </c>
      <c r="AC32" s="36" t="str">
        <f>IF(OR($A32="",AC$5=""),"",IFERROR(INDEX(Lists!$G$2:$G$2001,MATCH($A32&amp;"|"&amp;INT(AC$5),Lists!$F$2:$F$2001,0)),""))</f>
        <v/>
      </c>
      <c r="AD32" s="36" t="str">
        <f>IF(OR($A32="",AD$5=""),"",IFERROR(INDEX(Lists!$G$2:$G$2001,MATCH($A32&amp;"|"&amp;INT(AD$5),Lists!$F$2:$F$2001,0)),""))</f>
        <v/>
      </c>
      <c r="AE32" s="36" t="str">
        <f>IF(OR($A32="",AE$5=""),"",IFERROR(INDEX(Lists!$G$2:$G$2001,MATCH($A32&amp;"|"&amp;INT(AE$5),Lists!$F$2:$F$2001,0)),""))</f>
        <v/>
      </c>
      <c r="AF32" s="36" t="str">
        <f>IF(OR($A32="",AF$5=""),"",IFERROR(INDEX(Lists!$G$2:$G$2001,MATCH($A32&amp;"|"&amp;INT(AF$5),Lists!$F$2:$F$2001,0)),""))</f>
        <v/>
      </c>
      <c r="AG32" s="23" t="str">
        <f>IF($A32="","",SUMPRODUCT((LEN(B32:AF32)&gt;0)*1))</f>
        <v/>
      </c>
    </row>
    <row r="33" spans="1:33" x14ac:dyDescent="0.25">
      <c r="A33" s="22" t="str">
        <f>IF(Employees!$A$29="","",Employees!$A$29)</f>
        <v/>
      </c>
      <c r="B33" s="36" t="str">
        <f>IF(OR($A33="",B$5=""),"",IFERROR(INDEX(Lists!$G$2:$G$2001,MATCH($A33&amp;"|"&amp;INT(B$5),Lists!$F$2:$F$2001,0)),""))</f>
        <v/>
      </c>
      <c r="C33" s="36" t="str">
        <f>IF(OR($A33="",C$5=""),"",IFERROR(INDEX(Lists!$G$2:$G$2001,MATCH($A33&amp;"|"&amp;INT(C$5),Lists!$F$2:$F$2001,0)),""))</f>
        <v/>
      </c>
      <c r="D33" s="36" t="str">
        <f>IF(OR($A33="",D$5=""),"",IFERROR(INDEX(Lists!$G$2:$G$2001,MATCH($A33&amp;"|"&amp;INT(D$5),Lists!$F$2:$F$2001,0)),""))</f>
        <v/>
      </c>
      <c r="E33" s="36" t="str">
        <f>IF(OR($A33="",E$5=""),"",IFERROR(INDEX(Lists!$G$2:$G$2001,MATCH($A33&amp;"|"&amp;INT(E$5),Lists!$F$2:$F$2001,0)),""))</f>
        <v/>
      </c>
      <c r="F33" s="36" t="str">
        <f>IF(OR($A33="",F$5=""),"",IFERROR(INDEX(Lists!$G$2:$G$2001,MATCH($A33&amp;"|"&amp;INT(F$5),Lists!$F$2:$F$2001,0)),""))</f>
        <v/>
      </c>
      <c r="G33" s="36" t="str">
        <f>IF(OR($A33="",G$5=""),"",IFERROR(INDEX(Lists!$G$2:$G$2001,MATCH($A33&amp;"|"&amp;INT(G$5),Lists!$F$2:$F$2001,0)),""))</f>
        <v/>
      </c>
      <c r="H33" s="36" t="str">
        <f>IF(OR($A33="",H$5=""),"",IFERROR(INDEX(Lists!$G$2:$G$2001,MATCH($A33&amp;"|"&amp;INT(H$5),Lists!$F$2:$F$2001,0)),""))</f>
        <v/>
      </c>
      <c r="I33" s="36" t="str">
        <f>IF(OR($A33="",I$5=""),"",IFERROR(INDEX(Lists!$G$2:$G$2001,MATCH($A33&amp;"|"&amp;INT(I$5),Lists!$F$2:$F$2001,0)),""))</f>
        <v/>
      </c>
      <c r="J33" s="36" t="str">
        <f>IF(OR($A33="",J$5=""),"",IFERROR(INDEX(Lists!$G$2:$G$2001,MATCH($A33&amp;"|"&amp;INT(J$5),Lists!$F$2:$F$2001,0)),""))</f>
        <v/>
      </c>
      <c r="K33" s="36" t="str">
        <f>IF(OR($A33="",K$5=""),"",IFERROR(INDEX(Lists!$G$2:$G$2001,MATCH($A33&amp;"|"&amp;INT(K$5),Lists!$F$2:$F$2001,0)),""))</f>
        <v/>
      </c>
      <c r="L33" s="36" t="str">
        <f>IF(OR($A33="",L$5=""),"",IFERROR(INDEX(Lists!$G$2:$G$2001,MATCH($A33&amp;"|"&amp;INT(L$5),Lists!$F$2:$F$2001,0)),""))</f>
        <v/>
      </c>
      <c r="M33" s="36" t="str">
        <f>IF(OR($A33="",M$5=""),"",IFERROR(INDEX(Lists!$G$2:$G$2001,MATCH($A33&amp;"|"&amp;INT(M$5),Lists!$F$2:$F$2001,0)),""))</f>
        <v/>
      </c>
      <c r="N33" s="36" t="str">
        <f>IF(OR($A33="",N$5=""),"",IFERROR(INDEX(Lists!$G$2:$G$2001,MATCH($A33&amp;"|"&amp;INT(N$5),Lists!$F$2:$F$2001,0)),""))</f>
        <v/>
      </c>
      <c r="O33" s="36" t="str">
        <f>IF(OR($A33="",O$5=""),"",IFERROR(INDEX(Lists!$G$2:$G$2001,MATCH($A33&amp;"|"&amp;INT(O$5),Lists!$F$2:$F$2001,0)),""))</f>
        <v/>
      </c>
      <c r="P33" s="36" t="str">
        <f>IF(OR($A33="",P$5=""),"",IFERROR(INDEX(Lists!$G$2:$G$2001,MATCH($A33&amp;"|"&amp;INT(P$5),Lists!$F$2:$F$2001,0)),""))</f>
        <v/>
      </c>
      <c r="Q33" s="36" t="str">
        <f>IF(OR($A33="",Q$5=""),"",IFERROR(INDEX(Lists!$G$2:$G$2001,MATCH($A33&amp;"|"&amp;INT(Q$5),Lists!$F$2:$F$2001,0)),""))</f>
        <v/>
      </c>
      <c r="R33" s="36" t="str">
        <f>IF(OR($A33="",R$5=""),"",IFERROR(INDEX(Lists!$G$2:$G$2001,MATCH($A33&amp;"|"&amp;INT(R$5),Lists!$F$2:$F$2001,0)),""))</f>
        <v/>
      </c>
      <c r="S33" s="36" t="str">
        <f>IF(OR($A33="",S$5=""),"",IFERROR(INDEX(Lists!$G$2:$G$2001,MATCH($A33&amp;"|"&amp;INT(S$5),Lists!$F$2:$F$2001,0)),""))</f>
        <v/>
      </c>
      <c r="T33" s="36" t="str">
        <f>IF(OR($A33="",T$5=""),"",IFERROR(INDEX(Lists!$G$2:$G$2001,MATCH($A33&amp;"|"&amp;INT(T$5),Lists!$F$2:$F$2001,0)),""))</f>
        <v/>
      </c>
      <c r="U33" s="36" t="str">
        <f>IF(OR($A33="",U$5=""),"",IFERROR(INDEX(Lists!$G$2:$G$2001,MATCH($A33&amp;"|"&amp;INT(U$5),Lists!$F$2:$F$2001,0)),""))</f>
        <v/>
      </c>
      <c r="V33" s="36" t="str">
        <f>IF(OR($A33="",V$5=""),"",IFERROR(INDEX(Lists!$G$2:$G$2001,MATCH($A33&amp;"|"&amp;INT(V$5),Lists!$F$2:$F$2001,0)),""))</f>
        <v/>
      </c>
      <c r="W33" s="36" t="str">
        <f>IF(OR($A33="",W$5=""),"",IFERROR(INDEX(Lists!$G$2:$G$2001,MATCH($A33&amp;"|"&amp;INT(W$5),Lists!$F$2:$F$2001,0)),""))</f>
        <v/>
      </c>
      <c r="X33" s="36" t="str">
        <f>IF(OR($A33="",X$5=""),"",IFERROR(INDEX(Lists!$G$2:$G$2001,MATCH($A33&amp;"|"&amp;INT(X$5),Lists!$F$2:$F$2001,0)),""))</f>
        <v/>
      </c>
      <c r="Y33" s="36" t="str">
        <f>IF(OR($A33="",Y$5=""),"",IFERROR(INDEX(Lists!$G$2:$G$2001,MATCH($A33&amp;"|"&amp;INT(Y$5),Lists!$F$2:$F$2001,0)),""))</f>
        <v/>
      </c>
      <c r="Z33" s="36" t="str">
        <f>IF(OR($A33="",Z$5=""),"",IFERROR(INDEX(Lists!$G$2:$G$2001,MATCH($A33&amp;"|"&amp;INT(Z$5),Lists!$F$2:$F$2001,0)),""))</f>
        <v/>
      </c>
      <c r="AA33" s="36" t="str">
        <f>IF(OR($A33="",AA$5=""),"",IFERROR(INDEX(Lists!$G$2:$G$2001,MATCH($A33&amp;"|"&amp;INT(AA$5),Lists!$F$2:$F$2001,0)),""))</f>
        <v/>
      </c>
      <c r="AB33" s="36" t="str">
        <f>IF(OR($A33="",AB$5=""),"",IFERROR(INDEX(Lists!$G$2:$G$2001,MATCH($A33&amp;"|"&amp;INT(AB$5),Lists!$F$2:$F$2001,0)),""))</f>
        <v/>
      </c>
      <c r="AC33" s="36" t="str">
        <f>IF(OR($A33="",AC$5=""),"",IFERROR(INDEX(Lists!$G$2:$G$2001,MATCH($A33&amp;"|"&amp;INT(AC$5),Lists!$F$2:$F$2001,0)),""))</f>
        <v/>
      </c>
      <c r="AD33" s="36" t="str">
        <f>IF(OR($A33="",AD$5=""),"",IFERROR(INDEX(Lists!$G$2:$G$2001,MATCH($A33&amp;"|"&amp;INT(AD$5),Lists!$F$2:$F$2001,0)),""))</f>
        <v/>
      </c>
      <c r="AE33" s="36" t="str">
        <f>IF(OR($A33="",AE$5=""),"",IFERROR(INDEX(Lists!$G$2:$G$2001,MATCH($A33&amp;"|"&amp;INT(AE$5),Lists!$F$2:$F$2001,0)),""))</f>
        <v/>
      </c>
      <c r="AF33" s="36" t="str">
        <f>IF(OR($A33="",AF$5=""),"",IFERROR(INDEX(Lists!$G$2:$G$2001,MATCH($A33&amp;"|"&amp;INT(AF$5),Lists!$F$2:$F$2001,0)),""))</f>
        <v/>
      </c>
      <c r="AG33" s="23" t="str">
        <f>IF($A33="","",SUMPRODUCT((LEN(B33:AF33)&gt;0)*1))</f>
        <v/>
      </c>
    </row>
    <row r="34" spans="1:33" x14ac:dyDescent="0.25">
      <c r="A34" s="22" t="str">
        <f>IF(Employees!$A$30="","",Employees!$A$30)</f>
        <v/>
      </c>
      <c r="B34" s="36" t="str">
        <f>IF(OR($A34="",B$5=""),"",IFERROR(INDEX(Lists!$G$2:$G$2001,MATCH($A34&amp;"|"&amp;INT(B$5),Lists!$F$2:$F$2001,0)),""))</f>
        <v/>
      </c>
      <c r="C34" s="36" t="str">
        <f>IF(OR($A34="",C$5=""),"",IFERROR(INDEX(Lists!$G$2:$G$2001,MATCH($A34&amp;"|"&amp;INT(C$5),Lists!$F$2:$F$2001,0)),""))</f>
        <v/>
      </c>
      <c r="D34" s="36" t="str">
        <f>IF(OR($A34="",D$5=""),"",IFERROR(INDEX(Lists!$G$2:$G$2001,MATCH($A34&amp;"|"&amp;INT(D$5),Lists!$F$2:$F$2001,0)),""))</f>
        <v/>
      </c>
      <c r="E34" s="36" t="str">
        <f>IF(OR($A34="",E$5=""),"",IFERROR(INDEX(Lists!$G$2:$G$2001,MATCH($A34&amp;"|"&amp;INT(E$5),Lists!$F$2:$F$2001,0)),""))</f>
        <v/>
      </c>
      <c r="F34" s="36" t="str">
        <f>IF(OR($A34="",F$5=""),"",IFERROR(INDEX(Lists!$G$2:$G$2001,MATCH($A34&amp;"|"&amp;INT(F$5),Lists!$F$2:$F$2001,0)),""))</f>
        <v/>
      </c>
      <c r="G34" s="36" t="str">
        <f>IF(OR($A34="",G$5=""),"",IFERROR(INDEX(Lists!$G$2:$G$2001,MATCH($A34&amp;"|"&amp;INT(G$5),Lists!$F$2:$F$2001,0)),""))</f>
        <v/>
      </c>
      <c r="H34" s="36" t="str">
        <f>IF(OR($A34="",H$5=""),"",IFERROR(INDEX(Lists!$G$2:$G$2001,MATCH($A34&amp;"|"&amp;INT(H$5),Lists!$F$2:$F$2001,0)),""))</f>
        <v/>
      </c>
      <c r="I34" s="36" t="str">
        <f>IF(OR($A34="",I$5=""),"",IFERROR(INDEX(Lists!$G$2:$G$2001,MATCH($A34&amp;"|"&amp;INT(I$5),Lists!$F$2:$F$2001,0)),""))</f>
        <v/>
      </c>
      <c r="J34" s="36" t="str">
        <f>IF(OR($A34="",J$5=""),"",IFERROR(INDEX(Lists!$G$2:$G$2001,MATCH($A34&amp;"|"&amp;INT(J$5),Lists!$F$2:$F$2001,0)),""))</f>
        <v/>
      </c>
      <c r="K34" s="36" t="str">
        <f>IF(OR($A34="",K$5=""),"",IFERROR(INDEX(Lists!$G$2:$G$2001,MATCH($A34&amp;"|"&amp;INT(K$5),Lists!$F$2:$F$2001,0)),""))</f>
        <v/>
      </c>
      <c r="L34" s="36" t="str">
        <f>IF(OR($A34="",L$5=""),"",IFERROR(INDEX(Lists!$G$2:$G$2001,MATCH($A34&amp;"|"&amp;INT(L$5),Lists!$F$2:$F$2001,0)),""))</f>
        <v/>
      </c>
      <c r="M34" s="36" t="str">
        <f>IF(OR($A34="",M$5=""),"",IFERROR(INDEX(Lists!$G$2:$G$2001,MATCH($A34&amp;"|"&amp;INT(M$5),Lists!$F$2:$F$2001,0)),""))</f>
        <v/>
      </c>
      <c r="N34" s="36" t="str">
        <f>IF(OR($A34="",N$5=""),"",IFERROR(INDEX(Lists!$G$2:$G$2001,MATCH($A34&amp;"|"&amp;INT(N$5),Lists!$F$2:$F$2001,0)),""))</f>
        <v/>
      </c>
      <c r="O34" s="36" t="str">
        <f>IF(OR($A34="",O$5=""),"",IFERROR(INDEX(Lists!$G$2:$G$2001,MATCH($A34&amp;"|"&amp;INT(O$5),Lists!$F$2:$F$2001,0)),""))</f>
        <v/>
      </c>
      <c r="P34" s="36" t="str">
        <f>IF(OR($A34="",P$5=""),"",IFERROR(INDEX(Lists!$G$2:$G$2001,MATCH($A34&amp;"|"&amp;INT(P$5),Lists!$F$2:$F$2001,0)),""))</f>
        <v/>
      </c>
      <c r="Q34" s="36" t="str">
        <f>IF(OR($A34="",Q$5=""),"",IFERROR(INDEX(Lists!$G$2:$G$2001,MATCH($A34&amp;"|"&amp;INT(Q$5),Lists!$F$2:$F$2001,0)),""))</f>
        <v/>
      </c>
      <c r="R34" s="36" t="str">
        <f>IF(OR($A34="",R$5=""),"",IFERROR(INDEX(Lists!$G$2:$G$2001,MATCH($A34&amp;"|"&amp;INT(R$5),Lists!$F$2:$F$2001,0)),""))</f>
        <v/>
      </c>
      <c r="S34" s="36" t="str">
        <f>IF(OR($A34="",S$5=""),"",IFERROR(INDEX(Lists!$G$2:$G$2001,MATCH($A34&amp;"|"&amp;INT(S$5),Lists!$F$2:$F$2001,0)),""))</f>
        <v/>
      </c>
      <c r="T34" s="36" t="str">
        <f>IF(OR($A34="",T$5=""),"",IFERROR(INDEX(Lists!$G$2:$G$2001,MATCH($A34&amp;"|"&amp;INT(T$5),Lists!$F$2:$F$2001,0)),""))</f>
        <v/>
      </c>
      <c r="U34" s="36" t="str">
        <f>IF(OR($A34="",U$5=""),"",IFERROR(INDEX(Lists!$G$2:$G$2001,MATCH($A34&amp;"|"&amp;INT(U$5),Lists!$F$2:$F$2001,0)),""))</f>
        <v/>
      </c>
      <c r="V34" s="36" t="str">
        <f>IF(OR($A34="",V$5=""),"",IFERROR(INDEX(Lists!$G$2:$G$2001,MATCH($A34&amp;"|"&amp;INT(V$5),Lists!$F$2:$F$2001,0)),""))</f>
        <v/>
      </c>
      <c r="W34" s="36" t="str">
        <f>IF(OR($A34="",W$5=""),"",IFERROR(INDEX(Lists!$G$2:$G$2001,MATCH($A34&amp;"|"&amp;INT(W$5),Lists!$F$2:$F$2001,0)),""))</f>
        <v/>
      </c>
      <c r="X34" s="36" t="str">
        <f>IF(OR($A34="",X$5=""),"",IFERROR(INDEX(Lists!$G$2:$G$2001,MATCH($A34&amp;"|"&amp;INT(X$5),Lists!$F$2:$F$2001,0)),""))</f>
        <v/>
      </c>
      <c r="Y34" s="36" t="str">
        <f>IF(OR($A34="",Y$5=""),"",IFERROR(INDEX(Lists!$G$2:$G$2001,MATCH($A34&amp;"|"&amp;INT(Y$5),Lists!$F$2:$F$2001,0)),""))</f>
        <v/>
      </c>
      <c r="Z34" s="36" t="str">
        <f>IF(OR($A34="",Z$5=""),"",IFERROR(INDEX(Lists!$G$2:$G$2001,MATCH($A34&amp;"|"&amp;INT(Z$5),Lists!$F$2:$F$2001,0)),""))</f>
        <v/>
      </c>
      <c r="AA34" s="36" t="str">
        <f>IF(OR($A34="",AA$5=""),"",IFERROR(INDEX(Lists!$G$2:$G$2001,MATCH($A34&amp;"|"&amp;INT(AA$5),Lists!$F$2:$F$2001,0)),""))</f>
        <v/>
      </c>
      <c r="AB34" s="36" t="str">
        <f>IF(OR($A34="",AB$5=""),"",IFERROR(INDEX(Lists!$G$2:$G$2001,MATCH($A34&amp;"|"&amp;INT(AB$5),Lists!$F$2:$F$2001,0)),""))</f>
        <v/>
      </c>
      <c r="AC34" s="36" t="str">
        <f>IF(OR($A34="",AC$5=""),"",IFERROR(INDEX(Lists!$G$2:$G$2001,MATCH($A34&amp;"|"&amp;INT(AC$5),Lists!$F$2:$F$2001,0)),""))</f>
        <v/>
      </c>
      <c r="AD34" s="36" t="str">
        <f>IF(OR($A34="",AD$5=""),"",IFERROR(INDEX(Lists!$G$2:$G$2001,MATCH($A34&amp;"|"&amp;INT(AD$5),Lists!$F$2:$F$2001,0)),""))</f>
        <v/>
      </c>
      <c r="AE34" s="36" t="str">
        <f>IF(OR($A34="",AE$5=""),"",IFERROR(INDEX(Lists!$G$2:$G$2001,MATCH($A34&amp;"|"&amp;INT(AE$5),Lists!$F$2:$F$2001,0)),""))</f>
        <v/>
      </c>
      <c r="AF34" s="36" t="str">
        <f>IF(OR($A34="",AF$5=""),"",IFERROR(INDEX(Lists!$G$2:$G$2001,MATCH($A34&amp;"|"&amp;INT(AF$5),Lists!$F$2:$F$2001,0)),""))</f>
        <v/>
      </c>
      <c r="AG34" s="23" t="str">
        <f>IF($A34="","",SUMPRODUCT((LEN(B34:AF34)&gt;0)*1))</f>
        <v/>
      </c>
    </row>
    <row r="35" spans="1:33" x14ac:dyDescent="0.25">
      <c r="A35" s="22" t="str">
        <f>IF(Employees!$A$31="","",Employees!$A$31)</f>
        <v/>
      </c>
      <c r="B35" s="36" t="str">
        <f>IF(OR($A35="",B$5=""),"",IFERROR(INDEX(Lists!$G$2:$G$2001,MATCH($A35&amp;"|"&amp;INT(B$5),Lists!$F$2:$F$2001,0)),""))</f>
        <v/>
      </c>
      <c r="C35" s="36" t="str">
        <f>IF(OR($A35="",C$5=""),"",IFERROR(INDEX(Lists!$G$2:$G$2001,MATCH($A35&amp;"|"&amp;INT(C$5),Lists!$F$2:$F$2001,0)),""))</f>
        <v/>
      </c>
      <c r="D35" s="36" t="str">
        <f>IF(OR($A35="",D$5=""),"",IFERROR(INDEX(Lists!$G$2:$G$2001,MATCH($A35&amp;"|"&amp;INT(D$5),Lists!$F$2:$F$2001,0)),""))</f>
        <v/>
      </c>
      <c r="E35" s="36" t="str">
        <f>IF(OR($A35="",E$5=""),"",IFERROR(INDEX(Lists!$G$2:$G$2001,MATCH($A35&amp;"|"&amp;INT(E$5),Lists!$F$2:$F$2001,0)),""))</f>
        <v/>
      </c>
      <c r="F35" s="36" t="str">
        <f>IF(OR($A35="",F$5=""),"",IFERROR(INDEX(Lists!$G$2:$G$2001,MATCH($A35&amp;"|"&amp;INT(F$5),Lists!$F$2:$F$2001,0)),""))</f>
        <v/>
      </c>
      <c r="G35" s="36" t="str">
        <f>IF(OR($A35="",G$5=""),"",IFERROR(INDEX(Lists!$G$2:$G$2001,MATCH($A35&amp;"|"&amp;INT(G$5),Lists!$F$2:$F$2001,0)),""))</f>
        <v/>
      </c>
      <c r="H35" s="36" t="str">
        <f>IF(OR($A35="",H$5=""),"",IFERROR(INDEX(Lists!$G$2:$G$2001,MATCH($A35&amp;"|"&amp;INT(H$5),Lists!$F$2:$F$2001,0)),""))</f>
        <v/>
      </c>
      <c r="I35" s="36" t="str">
        <f>IF(OR($A35="",I$5=""),"",IFERROR(INDEX(Lists!$G$2:$G$2001,MATCH($A35&amp;"|"&amp;INT(I$5),Lists!$F$2:$F$2001,0)),""))</f>
        <v/>
      </c>
      <c r="J35" s="36" t="str">
        <f>IF(OR($A35="",J$5=""),"",IFERROR(INDEX(Lists!$G$2:$G$2001,MATCH($A35&amp;"|"&amp;INT(J$5),Lists!$F$2:$F$2001,0)),""))</f>
        <v/>
      </c>
      <c r="K35" s="36" t="str">
        <f>IF(OR($A35="",K$5=""),"",IFERROR(INDEX(Lists!$G$2:$G$2001,MATCH($A35&amp;"|"&amp;INT(K$5),Lists!$F$2:$F$2001,0)),""))</f>
        <v/>
      </c>
      <c r="L35" s="36" t="str">
        <f>IF(OR($A35="",L$5=""),"",IFERROR(INDEX(Lists!$G$2:$G$2001,MATCH($A35&amp;"|"&amp;INT(L$5),Lists!$F$2:$F$2001,0)),""))</f>
        <v/>
      </c>
      <c r="M35" s="36" t="str">
        <f>IF(OR($A35="",M$5=""),"",IFERROR(INDEX(Lists!$G$2:$G$2001,MATCH($A35&amp;"|"&amp;INT(M$5),Lists!$F$2:$F$2001,0)),""))</f>
        <v/>
      </c>
      <c r="N35" s="36" t="str">
        <f>IF(OR($A35="",N$5=""),"",IFERROR(INDEX(Lists!$G$2:$G$2001,MATCH($A35&amp;"|"&amp;INT(N$5),Lists!$F$2:$F$2001,0)),""))</f>
        <v/>
      </c>
      <c r="O35" s="36" t="str">
        <f>IF(OR($A35="",O$5=""),"",IFERROR(INDEX(Lists!$G$2:$G$2001,MATCH($A35&amp;"|"&amp;INT(O$5),Lists!$F$2:$F$2001,0)),""))</f>
        <v/>
      </c>
      <c r="P35" s="36" t="str">
        <f>IF(OR($A35="",P$5=""),"",IFERROR(INDEX(Lists!$G$2:$G$2001,MATCH($A35&amp;"|"&amp;INT(P$5),Lists!$F$2:$F$2001,0)),""))</f>
        <v/>
      </c>
      <c r="Q35" s="36" t="str">
        <f>IF(OR($A35="",Q$5=""),"",IFERROR(INDEX(Lists!$G$2:$G$2001,MATCH($A35&amp;"|"&amp;INT(Q$5),Lists!$F$2:$F$2001,0)),""))</f>
        <v/>
      </c>
      <c r="R35" s="36" t="str">
        <f>IF(OR($A35="",R$5=""),"",IFERROR(INDEX(Lists!$G$2:$G$2001,MATCH($A35&amp;"|"&amp;INT(R$5),Lists!$F$2:$F$2001,0)),""))</f>
        <v/>
      </c>
      <c r="S35" s="36" t="str">
        <f>IF(OR($A35="",S$5=""),"",IFERROR(INDEX(Lists!$G$2:$G$2001,MATCH($A35&amp;"|"&amp;INT(S$5),Lists!$F$2:$F$2001,0)),""))</f>
        <v/>
      </c>
      <c r="T35" s="36" t="str">
        <f>IF(OR($A35="",T$5=""),"",IFERROR(INDEX(Lists!$G$2:$G$2001,MATCH($A35&amp;"|"&amp;INT(T$5),Lists!$F$2:$F$2001,0)),""))</f>
        <v/>
      </c>
      <c r="U35" s="36" t="str">
        <f>IF(OR($A35="",U$5=""),"",IFERROR(INDEX(Lists!$G$2:$G$2001,MATCH($A35&amp;"|"&amp;INT(U$5),Lists!$F$2:$F$2001,0)),""))</f>
        <v/>
      </c>
      <c r="V35" s="36" t="str">
        <f>IF(OR($A35="",V$5=""),"",IFERROR(INDEX(Lists!$G$2:$G$2001,MATCH($A35&amp;"|"&amp;INT(V$5),Lists!$F$2:$F$2001,0)),""))</f>
        <v/>
      </c>
      <c r="W35" s="36" t="str">
        <f>IF(OR($A35="",W$5=""),"",IFERROR(INDEX(Lists!$G$2:$G$2001,MATCH($A35&amp;"|"&amp;INT(W$5),Lists!$F$2:$F$2001,0)),""))</f>
        <v/>
      </c>
      <c r="X35" s="36" t="str">
        <f>IF(OR($A35="",X$5=""),"",IFERROR(INDEX(Lists!$G$2:$G$2001,MATCH($A35&amp;"|"&amp;INT(X$5),Lists!$F$2:$F$2001,0)),""))</f>
        <v/>
      </c>
      <c r="Y35" s="36" t="str">
        <f>IF(OR($A35="",Y$5=""),"",IFERROR(INDEX(Lists!$G$2:$G$2001,MATCH($A35&amp;"|"&amp;INT(Y$5),Lists!$F$2:$F$2001,0)),""))</f>
        <v/>
      </c>
      <c r="Z35" s="36" t="str">
        <f>IF(OR($A35="",Z$5=""),"",IFERROR(INDEX(Lists!$G$2:$G$2001,MATCH($A35&amp;"|"&amp;INT(Z$5),Lists!$F$2:$F$2001,0)),""))</f>
        <v/>
      </c>
      <c r="AA35" s="36" t="str">
        <f>IF(OR($A35="",AA$5=""),"",IFERROR(INDEX(Lists!$G$2:$G$2001,MATCH($A35&amp;"|"&amp;INT(AA$5),Lists!$F$2:$F$2001,0)),""))</f>
        <v/>
      </c>
      <c r="AB35" s="36" t="str">
        <f>IF(OR($A35="",AB$5=""),"",IFERROR(INDEX(Lists!$G$2:$G$2001,MATCH($A35&amp;"|"&amp;INT(AB$5),Lists!$F$2:$F$2001,0)),""))</f>
        <v/>
      </c>
      <c r="AC35" s="36" t="str">
        <f>IF(OR($A35="",AC$5=""),"",IFERROR(INDEX(Lists!$G$2:$G$2001,MATCH($A35&amp;"|"&amp;INT(AC$5),Lists!$F$2:$F$2001,0)),""))</f>
        <v/>
      </c>
      <c r="AD35" s="36" t="str">
        <f>IF(OR($A35="",AD$5=""),"",IFERROR(INDEX(Lists!$G$2:$G$2001,MATCH($A35&amp;"|"&amp;INT(AD$5),Lists!$F$2:$F$2001,0)),""))</f>
        <v/>
      </c>
      <c r="AE35" s="36" t="str">
        <f>IF(OR($A35="",AE$5=""),"",IFERROR(INDEX(Lists!$G$2:$G$2001,MATCH($A35&amp;"|"&amp;INT(AE$5),Lists!$F$2:$F$2001,0)),""))</f>
        <v/>
      </c>
      <c r="AF35" s="36" t="str">
        <f>IF(OR($A35="",AF$5=""),"",IFERROR(INDEX(Lists!$G$2:$G$2001,MATCH($A35&amp;"|"&amp;INT(AF$5),Lists!$F$2:$F$2001,0)),""))</f>
        <v/>
      </c>
      <c r="AG35" s="23" t="str">
        <f>IF($A35="","",SUMPRODUCT((LEN(B35:AF35)&gt;0)*1))</f>
        <v/>
      </c>
    </row>
    <row r="36" spans="1:33" x14ac:dyDescent="0.25">
      <c r="A36" s="22" t="str">
        <f>IF(Employees!$A$32="","",Employees!$A$32)</f>
        <v/>
      </c>
      <c r="B36" s="36" t="str">
        <f>IF(OR($A36="",B$5=""),"",IFERROR(INDEX(Lists!$G$2:$G$2001,MATCH($A36&amp;"|"&amp;INT(B$5),Lists!$F$2:$F$2001,0)),""))</f>
        <v/>
      </c>
      <c r="C36" s="36" t="str">
        <f>IF(OR($A36="",C$5=""),"",IFERROR(INDEX(Lists!$G$2:$G$2001,MATCH($A36&amp;"|"&amp;INT(C$5),Lists!$F$2:$F$2001,0)),""))</f>
        <v/>
      </c>
      <c r="D36" s="36" t="str">
        <f>IF(OR($A36="",D$5=""),"",IFERROR(INDEX(Lists!$G$2:$G$2001,MATCH($A36&amp;"|"&amp;INT(D$5),Lists!$F$2:$F$2001,0)),""))</f>
        <v/>
      </c>
      <c r="E36" s="36" t="str">
        <f>IF(OR($A36="",E$5=""),"",IFERROR(INDEX(Lists!$G$2:$G$2001,MATCH($A36&amp;"|"&amp;INT(E$5),Lists!$F$2:$F$2001,0)),""))</f>
        <v/>
      </c>
      <c r="F36" s="36" t="str">
        <f>IF(OR($A36="",F$5=""),"",IFERROR(INDEX(Lists!$G$2:$G$2001,MATCH($A36&amp;"|"&amp;INT(F$5),Lists!$F$2:$F$2001,0)),""))</f>
        <v/>
      </c>
      <c r="G36" s="36" t="str">
        <f>IF(OR($A36="",G$5=""),"",IFERROR(INDEX(Lists!$G$2:$G$2001,MATCH($A36&amp;"|"&amp;INT(G$5),Lists!$F$2:$F$2001,0)),""))</f>
        <v/>
      </c>
      <c r="H36" s="36" t="str">
        <f>IF(OR($A36="",H$5=""),"",IFERROR(INDEX(Lists!$G$2:$G$2001,MATCH($A36&amp;"|"&amp;INT(H$5),Lists!$F$2:$F$2001,0)),""))</f>
        <v/>
      </c>
      <c r="I36" s="36" t="str">
        <f>IF(OR($A36="",I$5=""),"",IFERROR(INDEX(Lists!$G$2:$G$2001,MATCH($A36&amp;"|"&amp;INT(I$5),Lists!$F$2:$F$2001,0)),""))</f>
        <v/>
      </c>
      <c r="J36" s="36" t="str">
        <f>IF(OR($A36="",J$5=""),"",IFERROR(INDEX(Lists!$G$2:$G$2001,MATCH($A36&amp;"|"&amp;INT(J$5),Lists!$F$2:$F$2001,0)),""))</f>
        <v/>
      </c>
      <c r="K36" s="36" t="str">
        <f>IF(OR($A36="",K$5=""),"",IFERROR(INDEX(Lists!$G$2:$G$2001,MATCH($A36&amp;"|"&amp;INT(K$5),Lists!$F$2:$F$2001,0)),""))</f>
        <v/>
      </c>
      <c r="L36" s="36" t="str">
        <f>IF(OR($A36="",L$5=""),"",IFERROR(INDEX(Lists!$G$2:$G$2001,MATCH($A36&amp;"|"&amp;INT(L$5),Lists!$F$2:$F$2001,0)),""))</f>
        <v/>
      </c>
      <c r="M36" s="36" t="str">
        <f>IF(OR($A36="",M$5=""),"",IFERROR(INDEX(Lists!$G$2:$G$2001,MATCH($A36&amp;"|"&amp;INT(M$5),Lists!$F$2:$F$2001,0)),""))</f>
        <v/>
      </c>
      <c r="N36" s="36" t="str">
        <f>IF(OR($A36="",N$5=""),"",IFERROR(INDEX(Lists!$G$2:$G$2001,MATCH($A36&amp;"|"&amp;INT(N$5),Lists!$F$2:$F$2001,0)),""))</f>
        <v/>
      </c>
      <c r="O36" s="36" t="str">
        <f>IF(OR($A36="",O$5=""),"",IFERROR(INDEX(Lists!$G$2:$G$2001,MATCH($A36&amp;"|"&amp;INT(O$5),Lists!$F$2:$F$2001,0)),""))</f>
        <v/>
      </c>
      <c r="P36" s="36" t="str">
        <f>IF(OR($A36="",P$5=""),"",IFERROR(INDEX(Lists!$G$2:$G$2001,MATCH($A36&amp;"|"&amp;INT(P$5),Lists!$F$2:$F$2001,0)),""))</f>
        <v/>
      </c>
      <c r="Q36" s="36" t="str">
        <f>IF(OR($A36="",Q$5=""),"",IFERROR(INDEX(Lists!$G$2:$G$2001,MATCH($A36&amp;"|"&amp;INT(Q$5),Lists!$F$2:$F$2001,0)),""))</f>
        <v/>
      </c>
      <c r="R36" s="36" t="str">
        <f>IF(OR($A36="",R$5=""),"",IFERROR(INDEX(Lists!$G$2:$G$2001,MATCH($A36&amp;"|"&amp;INT(R$5),Lists!$F$2:$F$2001,0)),""))</f>
        <v/>
      </c>
      <c r="S36" s="36" t="str">
        <f>IF(OR($A36="",S$5=""),"",IFERROR(INDEX(Lists!$G$2:$G$2001,MATCH($A36&amp;"|"&amp;INT(S$5),Lists!$F$2:$F$2001,0)),""))</f>
        <v/>
      </c>
      <c r="T36" s="36" t="str">
        <f>IF(OR($A36="",T$5=""),"",IFERROR(INDEX(Lists!$G$2:$G$2001,MATCH($A36&amp;"|"&amp;INT(T$5),Lists!$F$2:$F$2001,0)),""))</f>
        <v/>
      </c>
      <c r="U36" s="36" t="str">
        <f>IF(OR($A36="",U$5=""),"",IFERROR(INDEX(Lists!$G$2:$G$2001,MATCH($A36&amp;"|"&amp;INT(U$5),Lists!$F$2:$F$2001,0)),""))</f>
        <v/>
      </c>
      <c r="V36" s="36" t="str">
        <f>IF(OR($A36="",V$5=""),"",IFERROR(INDEX(Lists!$G$2:$G$2001,MATCH($A36&amp;"|"&amp;INT(V$5),Lists!$F$2:$F$2001,0)),""))</f>
        <v/>
      </c>
      <c r="W36" s="36" t="str">
        <f>IF(OR($A36="",W$5=""),"",IFERROR(INDEX(Lists!$G$2:$G$2001,MATCH($A36&amp;"|"&amp;INT(W$5),Lists!$F$2:$F$2001,0)),""))</f>
        <v/>
      </c>
      <c r="X36" s="36" t="str">
        <f>IF(OR($A36="",X$5=""),"",IFERROR(INDEX(Lists!$G$2:$G$2001,MATCH($A36&amp;"|"&amp;INT(X$5),Lists!$F$2:$F$2001,0)),""))</f>
        <v/>
      </c>
      <c r="Y36" s="36" t="str">
        <f>IF(OR($A36="",Y$5=""),"",IFERROR(INDEX(Lists!$G$2:$G$2001,MATCH($A36&amp;"|"&amp;INT(Y$5),Lists!$F$2:$F$2001,0)),""))</f>
        <v/>
      </c>
      <c r="Z36" s="36" t="str">
        <f>IF(OR($A36="",Z$5=""),"",IFERROR(INDEX(Lists!$G$2:$G$2001,MATCH($A36&amp;"|"&amp;INT(Z$5),Lists!$F$2:$F$2001,0)),""))</f>
        <v/>
      </c>
      <c r="AA36" s="36" t="str">
        <f>IF(OR($A36="",AA$5=""),"",IFERROR(INDEX(Lists!$G$2:$G$2001,MATCH($A36&amp;"|"&amp;INT(AA$5),Lists!$F$2:$F$2001,0)),""))</f>
        <v/>
      </c>
      <c r="AB36" s="36" t="str">
        <f>IF(OR($A36="",AB$5=""),"",IFERROR(INDEX(Lists!$G$2:$G$2001,MATCH($A36&amp;"|"&amp;INT(AB$5),Lists!$F$2:$F$2001,0)),""))</f>
        <v/>
      </c>
      <c r="AC36" s="36" t="str">
        <f>IF(OR($A36="",AC$5=""),"",IFERROR(INDEX(Lists!$G$2:$G$2001,MATCH($A36&amp;"|"&amp;INT(AC$5),Lists!$F$2:$F$2001,0)),""))</f>
        <v/>
      </c>
      <c r="AD36" s="36" t="str">
        <f>IF(OR($A36="",AD$5=""),"",IFERROR(INDEX(Lists!$G$2:$G$2001,MATCH($A36&amp;"|"&amp;INT(AD$5),Lists!$F$2:$F$2001,0)),""))</f>
        <v/>
      </c>
      <c r="AE36" s="36" t="str">
        <f>IF(OR($A36="",AE$5=""),"",IFERROR(INDEX(Lists!$G$2:$G$2001,MATCH($A36&amp;"|"&amp;INT(AE$5),Lists!$F$2:$F$2001,0)),""))</f>
        <v/>
      </c>
      <c r="AF36" s="36" t="str">
        <f>IF(OR($A36="",AF$5=""),"",IFERROR(INDEX(Lists!$G$2:$G$2001,MATCH($A36&amp;"|"&amp;INT(AF$5),Lists!$F$2:$F$2001,0)),""))</f>
        <v/>
      </c>
      <c r="AG36" s="23" t="str">
        <f>IF($A36="","",SUMPRODUCT((LEN(B36:AF36)&gt;0)*1))</f>
        <v/>
      </c>
    </row>
    <row r="37" spans="1:33" x14ac:dyDescent="0.25">
      <c r="A37" s="22" t="str">
        <f>IF(Employees!$A$33="","",Employees!$A$33)</f>
        <v/>
      </c>
      <c r="B37" s="36" t="str">
        <f>IF(OR($A37="",B$5=""),"",IFERROR(INDEX(Lists!$G$2:$G$2001,MATCH($A37&amp;"|"&amp;INT(B$5),Lists!$F$2:$F$2001,0)),""))</f>
        <v/>
      </c>
      <c r="C37" s="36" t="str">
        <f>IF(OR($A37="",C$5=""),"",IFERROR(INDEX(Lists!$G$2:$G$2001,MATCH($A37&amp;"|"&amp;INT(C$5),Lists!$F$2:$F$2001,0)),""))</f>
        <v/>
      </c>
      <c r="D37" s="36" t="str">
        <f>IF(OR($A37="",D$5=""),"",IFERROR(INDEX(Lists!$G$2:$G$2001,MATCH($A37&amp;"|"&amp;INT(D$5),Lists!$F$2:$F$2001,0)),""))</f>
        <v/>
      </c>
      <c r="E37" s="36" t="str">
        <f>IF(OR($A37="",E$5=""),"",IFERROR(INDEX(Lists!$G$2:$G$2001,MATCH($A37&amp;"|"&amp;INT(E$5),Lists!$F$2:$F$2001,0)),""))</f>
        <v/>
      </c>
      <c r="F37" s="36" t="str">
        <f>IF(OR($A37="",F$5=""),"",IFERROR(INDEX(Lists!$G$2:$G$2001,MATCH($A37&amp;"|"&amp;INT(F$5),Lists!$F$2:$F$2001,0)),""))</f>
        <v/>
      </c>
      <c r="G37" s="36" t="str">
        <f>IF(OR($A37="",G$5=""),"",IFERROR(INDEX(Lists!$G$2:$G$2001,MATCH($A37&amp;"|"&amp;INT(G$5),Lists!$F$2:$F$2001,0)),""))</f>
        <v/>
      </c>
      <c r="H37" s="36" t="str">
        <f>IF(OR($A37="",H$5=""),"",IFERROR(INDEX(Lists!$G$2:$G$2001,MATCH($A37&amp;"|"&amp;INT(H$5),Lists!$F$2:$F$2001,0)),""))</f>
        <v/>
      </c>
      <c r="I37" s="36" t="str">
        <f>IF(OR($A37="",I$5=""),"",IFERROR(INDEX(Lists!$G$2:$G$2001,MATCH($A37&amp;"|"&amp;INT(I$5),Lists!$F$2:$F$2001,0)),""))</f>
        <v/>
      </c>
      <c r="J37" s="36" t="str">
        <f>IF(OR($A37="",J$5=""),"",IFERROR(INDEX(Lists!$G$2:$G$2001,MATCH($A37&amp;"|"&amp;INT(J$5),Lists!$F$2:$F$2001,0)),""))</f>
        <v/>
      </c>
      <c r="K37" s="36" t="str">
        <f>IF(OR($A37="",K$5=""),"",IFERROR(INDEX(Lists!$G$2:$G$2001,MATCH($A37&amp;"|"&amp;INT(K$5),Lists!$F$2:$F$2001,0)),""))</f>
        <v/>
      </c>
      <c r="L37" s="36" t="str">
        <f>IF(OR($A37="",L$5=""),"",IFERROR(INDEX(Lists!$G$2:$G$2001,MATCH($A37&amp;"|"&amp;INT(L$5),Lists!$F$2:$F$2001,0)),""))</f>
        <v/>
      </c>
      <c r="M37" s="36" t="str">
        <f>IF(OR($A37="",M$5=""),"",IFERROR(INDEX(Lists!$G$2:$G$2001,MATCH($A37&amp;"|"&amp;INT(M$5),Lists!$F$2:$F$2001,0)),""))</f>
        <v/>
      </c>
      <c r="N37" s="36" t="str">
        <f>IF(OR($A37="",N$5=""),"",IFERROR(INDEX(Lists!$G$2:$G$2001,MATCH($A37&amp;"|"&amp;INT(N$5),Lists!$F$2:$F$2001,0)),""))</f>
        <v/>
      </c>
      <c r="O37" s="36" t="str">
        <f>IF(OR($A37="",O$5=""),"",IFERROR(INDEX(Lists!$G$2:$G$2001,MATCH($A37&amp;"|"&amp;INT(O$5),Lists!$F$2:$F$2001,0)),""))</f>
        <v/>
      </c>
      <c r="P37" s="36" t="str">
        <f>IF(OR($A37="",P$5=""),"",IFERROR(INDEX(Lists!$G$2:$G$2001,MATCH($A37&amp;"|"&amp;INT(P$5),Lists!$F$2:$F$2001,0)),""))</f>
        <v/>
      </c>
      <c r="Q37" s="36" t="str">
        <f>IF(OR($A37="",Q$5=""),"",IFERROR(INDEX(Lists!$G$2:$G$2001,MATCH($A37&amp;"|"&amp;INT(Q$5),Lists!$F$2:$F$2001,0)),""))</f>
        <v/>
      </c>
      <c r="R37" s="36" t="str">
        <f>IF(OR($A37="",R$5=""),"",IFERROR(INDEX(Lists!$G$2:$G$2001,MATCH($A37&amp;"|"&amp;INT(R$5),Lists!$F$2:$F$2001,0)),""))</f>
        <v/>
      </c>
      <c r="S37" s="36" t="str">
        <f>IF(OR($A37="",S$5=""),"",IFERROR(INDEX(Lists!$G$2:$G$2001,MATCH($A37&amp;"|"&amp;INT(S$5),Lists!$F$2:$F$2001,0)),""))</f>
        <v/>
      </c>
      <c r="T37" s="36" t="str">
        <f>IF(OR($A37="",T$5=""),"",IFERROR(INDEX(Lists!$G$2:$G$2001,MATCH($A37&amp;"|"&amp;INT(T$5),Lists!$F$2:$F$2001,0)),""))</f>
        <v/>
      </c>
      <c r="U37" s="36" t="str">
        <f>IF(OR($A37="",U$5=""),"",IFERROR(INDEX(Lists!$G$2:$G$2001,MATCH($A37&amp;"|"&amp;INT(U$5),Lists!$F$2:$F$2001,0)),""))</f>
        <v/>
      </c>
      <c r="V37" s="36" t="str">
        <f>IF(OR($A37="",V$5=""),"",IFERROR(INDEX(Lists!$G$2:$G$2001,MATCH($A37&amp;"|"&amp;INT(V$5),Lists!$F$2:$F$2001,0)),""))</f>
        <v/>
      </c>
      <c r="W37" s="36" t="str">
        <f>IF(OR($A37="",W$5=""),"",IFERROR(INDEX(Lists!$G$2:$G$2001,MATCH($A37&amp;"|"&amp;INT(W$5),Lists!$F$2:$F$2001,0)),""))</f>
        <v/>
      </c>
      <c r="X37" s="36" t="str">
        <f>IF(OR($A37="",X$5=""),"",IFERROR(INDEX(Lists!$G$2:$G$2001,MATCH($A37&amp;"|"&amp;INT(X$5),Lists!$F$2:$F$2001,0)),""))</f>
        <v/>
      </c>
      <c r="Y37" s="36" t="str">
        <f>IF(OR($A37="",Y$5=""),"",IFERROR(INDEX(Lists!$G$2:$G$2001,MATCH($A37&amp;"|"&amp;INT(Y$5),Lists!$F$2:$F$2001,0)),""))</f>
        <v/>
      </c>
      <c r="Z37" s="36" t="str">
        <f>IF(OR($A37="",Z$5=""),"",IFERROR(INDEX(Lists!$G$2:$G$2001,MATCH($A37&amp;"|"&amp;INT(Z$5),Lists!$F$2:$F$2001,0)),""))</f>
        <v/>
      </c>
      <c r="AA37" s="36" t="str">
        <f>IF(OR($A37="",AA$5=""),"",IFERROR(INDEX(Lists!$G$2:$G$2001,MATCH($A37&amp;"|"&amp;INT(AA$5),Lists!$F$2:$F$2001,0)),""))</f>
        <v/>
      </c>
      <c r="AB37" s="36" t="str">
        <f>IF(OR($A37="",AB$5=""),"",IFERROR(INDEX(Lists!$G$2:$G$2001,MATCH($A37&amp;"|"&amp;INT(AB$5),Lists!$F$2:$F$2001,0)),""))</f>
        <v/>
      </c>
      <c r="AC37" s="36" t="str">
        <f>IF(OR($A37="",AC$5=""),"",IFERROR(INDEX(Lists!$G$2:$G$2001,MATCH($A37&amp;"|"&amp;INT(AC$5),Lists!$F$2:$F$2001,0)),""))</f>
        <v/>
      </c>
      <c r="AD37" s="36" t="str">
        <f>IF(OR($A37="",AD$5=""),"",IFERROR(INDEX(Lists!$G$2:$G$2001,MATCH($A37&amp;"|"&amp;INT(AD$5),Lists!$F$2:$F$2001,0)),""))</f>
        <v/>
      </c>
      <c r="AE37" s="36" t="str">
        <f>IF(OR($A37="",AE$5=""),"",IFERROR(INDEX(Lists!$G$2:$G$2001,MATCH($A37&amp;"|"&amp;INT(AE$5),Lists!$F$2:$F$2001,0)),""))</f>
        <v/>
      </c>
      <c r="AF37" s="36" t="str">
        <f>IF(OR($A37="",AF$5=""),"",IFERROR(INDEX(Lists!$G$2:$G$2001,MATCH($A37&amp;"|"&amp;INT(AF$5),Lists!$F$2:$F$2001,0)),""))</f>
        <v/>
      </c>
      <c r="AG37" s="23" t="str">
        <f>IF($A37="","",SUMPRODUCT((LEN(B37:AF37)&gt;0)*1))</f>
        <v/>
      </c>
    </row>
    <row r="38" spans="1:33" x14ac:dyDescent="0.25">
      <c r="A38" s="22" t="str">
        <f>IF(Employees!$A$34="","",Employees!$A$34)</f>
        <v/>
      </c>
      <c r="B38" s="36" t="str">
        <f>IF(OR($A38="",B$5=""),"",IFERROR(INDEX(Lists!$G$2:$G$2001,MATCH($A38&amp;"|"&amp;INT(B$5),Lists!$F$2:$F$2001,0)),""))</f>
        <v/>
      </c>
      <c r="C38" s="36" t="str">
        <f>IF(OR($A38="",C$5=""),"",IFERROR(INDEX(Lists!$G$2:$G$2001,MATCH($A38&amp;"|"&amp;INT(C$5),Lists!$F$2:$F$2001,0)),""))</f>
        <v/>
      </c>
      <c r="D38" s="36" t="str">
        <f>IF(OR($A38="",D$5=""),"",IFERROR(INDEX(Lists!$G$2:$G$2001,MATCH($A38&amp;"|"&amp;INT(D$5),Lists!$F$2:$F$2001,0)),""))</f>
        <v/>
      </c>
      <c r="E38" s="36" t="str">
        <f>IF(OR($A38="",E$5=""),"",IFERROR(INDEX(Lists!$G$2:$G$2001,MATCH($A38&amp;"|"&amp;INT(E$5),Lists!$F$2:$F$2001,0)),""))</f>
        <v/>
      </c>
      <c r="F38" s="36" t="str">
        <f>IF(OR($A38="",F$5=""),"",IFERROR(INDEX(Lists!$G$2:$G$2001,MATCH($A38&amp;"|"&amp;INT(F$5),Lists!$F$2:$F$2001,0)),""))</f>
        <v/>
      </c>
      <c r="G38" s="36" t="str">
        <f>IF(OR($A38="",G$5=""),"",IFERROR(INDEX(Lists!$G$2:$G$2001,MATCH($A38&amp;"|"&amp;INT(G$5),Lists!$F$2:$F$2001,0)),""))</f>
        <v/>
      </c>
      <c r="H38" s="36" t="str">
        <f>IF(OR($A38="",H$5=""),"",IFERROR(INDEX(Lists!$G$2:$G$2001,MATCH($A38&amp;"|"&amp;INT(H$5),Lists!$F$2:$F$2001,0)),""))</f>
        <v/>
      </c>
      <c r="I38" s="36" t="str">
        <f>IF(OR($A38="",I$5=""),"",IFERROR(INDEX(Lists!$G$2:$G$2001,MATCH($A38&amp;"|"&amp;INT(I$5),Lists!$F$2:$F$2001,0)),""))</f>
        <v/>
      </c>
      <c r="J38" s="36" t="str">
        <f>IF(OR($A38="",J$5=""),"",IFERROR(INDEX(Lists!$G$2:$G$2001,MATCH($A38&amp;"|"&amp;INT(J$5),Lists!$F$2:$F$2001,0)),""))</f>
        <v/>
      </c>
      <c r="K38" s="36" t="str">
        <f>IF(OR($A38="",K$5=""),"",IFERROR(INDEX(Lists!$G$2:$G$2001,MATCH($A38&amp;"|"&amp;INT(K$5),Lists!$F$2:$F$2001,0)),""))</f>
        <v/>
      </c>
      <c r="L38" s="36" t="str">
        <f>IF(OR($A38="",L$5=""),"",IFERROR(INDEX(Lists!$G$2:$G$2001,MATCH($A38&amp;"|"&amp;INT(L$5),Lists!$F$2:$F$2001,0)),""))</f>
        <v/>
      </c>
      <c r="M38" s="36" t="str">
        <f>IF(OR($A38="",M$5=""),"",IFERROR(INDEX(Lists!$G$2:$G$2001,MATCH($A38&amp;"|"&amp;INT(M$5),Lists!$F$2:$F$2001,0)),""))</f>
        <v/>
      </c>
      <c r="N38" s="36" t="str">
        <f>IF(OR($A38="",N$5=""),"",IFERROR(INDEX(Lists!$G$2:$G$2001,MATCH($A38&amp;"|"&amp;INT(N$5),Lists!$F$2:$F$2001,0)),""))</f>
        <v/>
      </c>
      <c r="O38" s="36" t="str">
        <f>IF(OR($A38="",O$5=""),"",IFERROR(INDEX(Lists!$G$2:$G$2001,MATCH($A38&amp;"|"&amp;INT(O$5),Lists!$F$2:$F$2001,0)),""))</f>
        <v/>
      </c>
      <c r="P38" s="36" t="str">
        <f>IF(OR($A38="",P$5=""),"",IFERROR(INDEX(Lists!$G$2:$G$2001,MATCH($A38&amp;"|"&amp;INT(P$5),Lists!$F$2:$F$2001,0)),""))</f>
        <v/>
      </c>
      <c r="Q38" s="36" t="str">
        <f>IF(OR($A38="",Q$5=""),"",IFERROR(INDEX(Lists!$G$2:$G$2001,MATCH($A38&amp;"|"&amp;INT(Q$5),Lists!$F$2:$F$2001,0)),""))</f>
        <v/>
      </c>
      <c r="R38" s="36" t="str">
        <f>IF(OR($A38="",R$5=""),"",IFERROR(INDEX(Lists!$G$2:$G$2001,MATCH($A38&amp;"|"&amp;INT(R$5),Lists!$F$2:$F$2001,0)),""))</f>
        <v/>
      </c>
      <c r="S38" s="36" t="str">
        <f>IF(OR($A38="",S$5=""),"",IFERROR(INDEX(Lists!$G$2:$G$2001,MATCH($A38&amp;"|"&amp;INT(S$5),Lists!$F$2:$F$2001,0)),""))</f>
        <v/>
      </c>
      <c r="T38" s="36" t="str">
        <f>IF(OR($A38="",T$5=""),"",IFERROR(INDEX(Lists!$G$2:$G$2001,MATCH($A38&amp;"|"&amp;INT(T$5),Lists!$F$2:$F$2001,0)),""))</f>
        <v/>
      </c>
      <c r="U38" s="36" t="str">
        <f>IF(OR($A38="",U$5=""),"",IFERROR(INDEX(Lists!$G$2:$G$2001,MATCH($A38&amp;"|"&amp;INT(U$5),Lists!$F$2:$F$2001,0)),""))</f>
        <v/>
      </c>
      <c r="V38" s="36" t="str">
        <f>IF(OR($A38="",V$5=""),"",IFERROR(INDEX(Lists!$G$2:$G$2001,MATCH($A38&amp;"|"&amp;INT(V$5),Lists!$F$2:$F$2001,0)),""))</f>
        <v/>
      </c>
      <c r="W38" s="36" t="str">
        <f>IF(OR($A38="",W$5=""),"",IFERROR(INDEX(Lists!$G$2:$G$2001,MATCH($A38&amp;"|"&amp;INT(W$5),Lists!$F$2:$F$2001,0)),""))</f>
        <v/>
      </c>
      <c r="X38" s="36" t="str">
        <f>IF(OR($A38="",X$5=""),"",IFERROR(INDEX(Lists!$G$2:$G$2001,MATCH($A38&amp;"|"&amp;INT(X$5),Lists!$F$2:$F$2001,0)),""))</f>
        <v/>
      </c>
      <c r="Y38" s="36" t="str">
        <f>IF(OR($A38="",Y$5=""),"",IFERROR(INDEX(Lists!$G$2:$G$2001,MATCH($A38&amp;"|"&amp;INT(Y$5),Lists!$F$2:$F$2001,0)),""))</f>
        <v/>
      </c>
      <c r="Z38" s="36" t="str">
        <f>IF(OR($A38="",Z$5=""),"",IFERROR(INDEX(Lists!$G$2:$G$2001,MATCH($A38&amp;"|"&amp;INT(Z$5),Lists!$F$2:$F$2001,0)),""))</f>
        <v/>
      </c>
      <c r="AA38" s="36" t="str">
        <f>IF(OR($A38="",AA$5=""),"",IFERROR(INDEX(Lists!$G$2:$G$2001,MATCH($A38&amp;"|"&amp;INT(AA$5),Lists!$F$2:$F$2001,0)),""))</f>
        <v/>
      </c>
      <c r="AB38" s="36" t="str">
        <f>IF(OR($A38="",AB$5=""),"",IFERROR(INDEX(Lists!$G$2:$G$2001,MATCH($A38&amp;"|"&amp;INT(AB$5),Lists!$F$2:$F$2001,0)),""))</f>
        <v/>
      </c>
      <c r="AC38" s="36" t="str">
        <f>IF(OR($A38="",AC$5=""),"",IFERROR(INDEX(Lists!$G$2:$G$2001,MATCH($A38&amp;"|"&amp;INT(AC$5),Lists!$F$2:$F$2001,0)),""))</f>
        <v/>
      </c>
      <c r="AD38" s="36" t="str">
        <f>IF(OR($A38="",AD$5=""),"",IFERROR(INDEX(Lists!$G$2:$G$2001,MATCH($A38&amp;"|"&amp;INT(AD$5),Lists!$F$2:$F$2001,0)),""))</f>
        <v/>
      </c>
      <c r="AE38" s="36" t="str">
        <f>IF(OR($A38="",AE$5=""),"",IFERROR(INDEX(Lists!$G$2:$G$2001,MATCH($A38&amp;"|"&amp;INT(AE$5),Lists!$F$2:$F$2001,0)),""))</f>
        <v/>
      </c>
      <c r="AF38" s="36" t="str">
        <f>IF(OR($A38="",AF$5=""),"",IFERROR(INDEX(Lists!$G$2:$G$2001,MATCH($A38&amp;"|"&amp;INT(AF$5),Lists!$F$2:$F$2001,0)),""))</f>
        <v/>
      </c>
      <c r="AG38" s="23" t="str">
        <f>IF($A38="","",SUMPRODUCT((LEN(B38:AF38)&gt;0)*1))</f>
        <v/>
      </c>
    </row>
    <row r="39" spans="1:33" x14ac:dyDescent="0.25">
      <c r="A39" s="22" t="str">
        <f>IF(Employees!$A$35="","",Employees!$A$35)</f>
        <v/>
      </c>
      <c r="B39" s="36" t="str">
        <f>IF(OR($A39="",B$5=""),"",IFERROR(INDEX(Lists!$G$2:$G$2001,MATCH($A39&amp;"|"&amp;INT(B$5),Lists!$F$2:$F$2001,0)),""))</f>
        <v/>
      </c>
      <c r="C39" s="36" t="str">
        <f>IF(OR($A39="",C$5=""),"",IFERROR(INDEX(Lists!$G$2:$G$2001,MATCH($A39&amp;"|"&amp;INT(C$5),Lists!$F$2:$F$2001,0)),""))</f>
        <v/>
      </c>
      <c r="D39" s="36" t="str">
        <f>IF(OR($A39="",D$5=""),"",IFERROR(INDEX(Lists!$G$2:$G$2001,MATCH($A39&amp;"|"&amp;INT(D$5),Lists!$F$2:$F$2001,0)),""))</f>
        <v/>
      </c>
      <c r="E39" s="36" t="str">
        <f>IF(OR($A39="",E$5=""),"",IFERROR(INDEX(Lists!$G$2:$G$2001,MATCH($A39&amp;"|"&amp;INT(E$5),Lists!$F$2:$F$2001,0)),""))</f>
        <v/>
      </c>
      <c r="F39" s="36" t="str">
        <f>IF(OR($A39="",F$5=""),"",IFERROR(INDEX(Lists!$G$2:$G$2001,MATCH($A39&amp;"|"&amp;INT(F$5),Lists!$F$2:$F$2001,0)),""))</f>
        <v/>
      </c>
      <c r="G39" s="36" t="str">
        <f>IF(OR($A39="",G$5=""),"",IFERROR(INDEX(Lists!$G$2:$G$2001,MATCH($A39&amp;"|"&amp;INT(G$5),Lists!$F$2:$F$2001,0)),""))</f>
        <v/>
      </c>
      <c r="H39" s="36" t="str">
        <f>IF(OR($A39="",H$5=""),"",IFERROR(INDEX(Lists!$G$2:$G$2001,MATCH($A39&amp;"|"&amp;INT(H$5),Lists!$F$2:$F$2001,0)),""))</f>
        <v/>
      </c>
      <c r="I39" s="36" t="str">
        <f>IF(OR($A39="",I$5=""),"",IFERROR(INDEX(Lists!$G$2:$G$2001,MATCH($A39&amp;"|"&amp;INT(I$5),Lists!$F$2:$F$2001,0)),""))</f>
        <v/>
      </c>
      <c r="J39" s="36" t="str">
        <f>IF(OR($A39="",J$5=""),"",IFERROR(INDEX(Lists!$G$2:$G$2001,MATCH($A39&amp;"|"&amp;INT(J$5),Lists!$F$2:$F$2001,0)),""))</f>
        <v/>
      </c>
      <c r="K39" s="36" t="str">
        <f>IF(OR($A39="",K$5=""),"",IFERROR(INDEX(Lists!$G$2:$G$2001,MATCH($A39&amp;"|"&amp;INT(K$5),Lists!$F$2:$F$2001,0)),""))</f>
        <v/>
      </c>
      <c r="L39" s="36" t="str">
        <f>IF(OR($A39="",L$5=""),"",IFERROR(INDEX(Lists!$G$2:$G$2001,MATCH($A39&amp;"|"&amp;INT(L$5),Lists!$F$2:$F$2001,0)),""))</f>
        <v/>
      </c>
      <c r="M39" s="36" t="str">
        <f>IF(OR($A39="",M$5=""),"",IFERROR(INDEX(Lists!$G$2:$G$2001,MATCH($A39&amp;"|"&amp;INT(M$5),Lists!$F$2:$F$2001,0)),""))</f>
        <v/>
      </c>
      <c r="N39" s="36" t="str">
        <f>IF(OR($A39="",N$5=""),"",IFERROR(INDEX(Lists!$G$2:$G$2001,MATCH($A39&amp;"|"&amp;INT(N$5),Lists!$F$2:$F$2001,0)),""))</f>
        <v/>
      </c>
      <c r="O39" s="36" t="str">
        <f>IF(OR($A39="",O$5=""),"",IFERROR(INDEX(Lists!$G$2:$G$2001,MATCH($A39&amp;"|"&amp;INT(O$5),Lists!$F$2:$F$2001,0)),""))</f>
        <v/>
      </c>
      <c r="P39" s="36" t="str">
        <f>IF(OR($A39="",P$5=""),"",IFERROR(INDEX(Lists!$G$2:$G$2001,MATCH($A39&amp;"|"&amp;INT(P$5),Lists!$F$2:$F$2001,0)),""))</f>
        <v/>
      </c>
      <c r="Q39" s="36" t="str">
        <f>IF(OR($A39="",Q$5=""),"",IFERROR(INDEX(Lists!$G$2:$G$2001,MATCH($A39&amp;"|"&amp;INT(Q$5),Lists!$F$2:$F$2001,0)),""))</f>
        <v/>
      </c>
      <c r="R39" s="36" t="str">
        <f>IF(OR($A39="",R$5=""),"",IFERROR(INDEX(Lists!$G$2:$G$2001,MATCH($A39&amp;"|"&amp;INT(R$5),Lists!$F$2:$F$2001,0)),""))</f>
        <v/>
      </c>
      <c r="S39" s="36" t="str">
        <f>IF(OR($A39="",S$5=""),"",IFERROR(INDEX(Lists!$G$2:$G$2001,MATCH($A39&amp;"|"&amp;INT(S$5),Lists!$F$2:$F$2001,0)),""))</f>
        <v/>
      </c>
      <c r="T39" s="36" t="str">
        <f>IF(OR($A39="",T$5=""),"",IFERROR(INDEX(Lists!$G$2:$G$2001,MATCH($A39&amp;"|"&amp;INT(T$5),Lists!$F$2:$F$2001,0)),""))</f>
        <v/>
      </c>
      <c r="U39" s="36" t="str">
        <f>IF(OR($A39="",U$5=""),"",IFERROR(INDEX(Lists!$G$2:$G$2001,MATCH($A39&amp;"|"&amp;INT(U$5),Lists!$F$2:$F$2001,0)),""))</f>
        <v/>
      </c>
      <c r="V39" s="36" t="str">
        <f>IF(OR($A39="",V$5=""),"",IFERROR(INDEX(Lists!$G$2:$G$2001,MATCH($A39&amp;"|"&amp;INT(V$5),Lists!$F$2:$F$2001,0)),""))</f>
        <v/>
      </c>
      <c r="W39" s="36" t="str">
        <f>IF(OR($A39="",W$5=""),"",IFERROR(INDEX(Lists!$G$2:$G$2001,MATCH($A39&amp;"|"&amp;INT(W$5),Lists!$F$2:$F$2001,0)),""))</f>
        <v/>
      </c>
      <c r="X39" s="36" t="str">
        <f>IF(OR($A39="",X$5=""),"",IFERROR(INDEX(Lists!$G$2:$G$2001,MATCH($A39&amp;"|"&amp;INT(X$5),Lists!$F$2:$F$2001,0)),""))</f>
        <v/>
      </c>
      <c r="Y39" s="36" t="str">
        <f>IF(OR($A39="",Y$5=""),"",IFERROR(INDEX(Lists!$G$2:$G$2001,MATCH($A39&amp;"|"&amp;INT(Y$5),Lists!$F$2:$F$2001,0)),""))</f>
        <v/>
      </c>
      <c r="Z39" s="36" t="str">
        <f>IF(OR($A39="",Z$5=""),"",IFERROR(INDEX(Lists!$G$2:$G$2001,MATCH($A39&amp;"|"&amp;INT(Z$5),Lists!$F$2:$F$2001,0)),""))</f>
        <v/>
      </c>
      <c r="AA39" s="36" t="str">
        <f>IF(OR($A39="",AA$5=""),"",IFERROR(INDEX(Lists!$G$2:$G$2001,MATCH($A39&amp;"|"&amp;INT(AA$5),Lists!$F$2:$F$2001,0)),""))</f>
        <v/>
      </c>
      <c r="AB39" s="36" t="str">
        <f>IF(OR($A39="",AB$5=""),"",IFERROR(INDEX(Lists!$G$2:$G$2001,MATCH($A39&amp;"|"&amp;INT(AB$5),Lists!$F$2:$F$2001,0)),""))</f>
        <v/>
      </c>
      <c r="AC39" s="36" t="str">
        <f>IF(OR($A39="",AC$5=""),"",IFERROR(INDEX(Lists!$G$2:$G$2001,MATCH($A39&amp;"|"&amp;INT(AC$5),Lists!$F$2:$F$2001,0)),""))</f>
        <v/>
      </c>
      <c r="AD39" s="36" t="str">
        <f>IF(OR($A39="",AD$5=""),"",IFERROR(INDEX(Lists!$G$2:$G$2001,MATCH($A39&amp;"|"&amp;INT(AD$5),Lists!$F$2:$F$2001,0)),""))</f>
        <v/>
      </c>
      <c r="AE39" s="36" t="str">
        <f>IF(OR($A39="",AE$5=""),"",IFERROR(INDEX(Lists!$G$2:$G$2001,MATCH($A39&amp;"|"&amp;INT(AE$5),Lists!$F$2:$F$2001,0)),""))</f>
        <v/>
      </c>
      <c r="AF39" s="36" t="str">
        <f>IF(OR($A39="",AF$5=""),"",IFERROR(INDEX(Lists!$G$2:$G$2001,MATCH($A39&amp;"|"&amp;INT(AF$5),Lists!$F$2:$F$2001,0)),""))</f>
        <v/>
      </c>
      <c r="AG39" s="23" t="str">
        <f>IF($A39="","",SUMPRODUCT((LEN(B39:AF39)&gt;0)*1))</f>
        <v/>
      </c>
    </row>
    <row r="40" spans="1:33" x14ac:dyDescent="0.25">
      <c r="A40" s="22" t="str">
        <f>IF(Employees!$A$36="","",Employees!$A$36)</f>
        <v/>
      </c>
      <c r="B40" s="36" t="str">
        <f>IF(OR($A40="",B$5=""),"",IFERROR(INDEX(Lists!$G$2:$G$2001,MATCH($A40&amp;"|"&amp;INT(B$5),Lists!$F$2:$F$2001,0)),""))</f>
        <v/>
      </c>
      <c r="C40" s="36" t="str">
        <f>IF(OR($A40="",C$5=""),"",IFERROR(INDEX(Lists!$G$2:$G$2001,MATCH($A40&amp;"|"&amp;INT(C$5),Lists!$F$2:$F$2001,0)),""))</f>
        <v/>
      </c>
      <c r="D40" s="36" t="str">
        <f>IF(OR($A40="",D$5=""),"",IFERROR(INDEX(Lists!$G$2:$G$2001,MATCH($A40&amp;"|"&amp;INT(D$5),Lists!$F$2:$F$2001,0)),""))</f>
        <v/>
      </c>
      <c r="E40" s="36" t="str">
        <f>IF(OR($A40="",E$5=""),"",IFERROR(INDEX(Lists!$G$2:$G$2001,MATCH($A40&amp;"|"&amp;INT(E$5),Lists!$F$2:$F$2001,0)),""))</f>
        <v/>
      </c>
      <c r="F40" s="36" t="str">
        <f>IF(OR($A40="",F$5=""),"",IFERROR(INDEX(Lists!$G$2:$G$2001,MATCH($A40&amp;"|"&amp;INT(F$5),Lists!$F$2:$F$2001,0)),""))</f>
        <v/>
      </c>
      <c r="G40" s="36" t="str">
        <f>IF(OR($A40="",G$5=""),"",IFERROR(INDEX(Lists!$G$2:$G$2001,MATCH($A40&amp;"|"&amp;INT(G$5),Lists!$F$2:$F$2001,0)),""))</f>
        <v/>
      </c>
      <c r="H40" s="36" t="str">
        <f>IF(OR($A40="",H$5=""),"",IFERROR(INDEX(Lists!$G$2:$G$2001,MATCH($A40&amp;"|"&amp;INT(H$5),Lists!$F$2:$F$2001,0)),""))</f>
        <v/>
      </c>
      <c r="I40" s="36" t="str">
        <f>IF(OR($A40="",I$5=""),"",IFERROR(INDEX(Lists!$G$2:$G$2001,MATCH($A40&amp;"|"&amp;INT(I$5),Lists!$F$2:$F$2001,0)),""))</f>
        <v/>
      </c>
      <c r="J40" s="36" t="str">
        <f>IF(OR($A40="",J$5=""),"",IFERROR(INDEX(Lists!$G$2:$G$2001,MATCH($A40&amp;"|"&amp;INT(J$5),Lists!$F$2:$F$2001,0)),""))</f>
        <v/>
      </c>
      <c r="K40" s="36" t="str">
        <f>IF(OR($A40="",K$5=""),"",IFERROR(INDEX(Lists!$G$2:$G$2001,MATCH($A40&amp;"|"&amp;INT(K$5),Lists!$F$2:$F$2001,0)),""))</f>
        <v/>
      </c>
      <c r="L40" s="36" t="str">
        <f>IF(OR($A40="",L$5=""),"",IFERROR(INDEX(Lists!$G$2:$G$2001,MATCH($A40&amp;"|"&amp;INT(L$5),Lists!$F$2:$F$2001,0)),""))</f>
        <v/>
      </c>
      <c r="M40" s="36" t="str">
        <f>IF(OR($A40="",M$5=""),"",IFERROR(INDEX(Lists!$G$2:$G$2001,MATCH($A40&amp;"|"&amp;INT(M$5),Lists!$F$2:$F$2001,0)),""))</f>
        <v/>
      </c>
      <c r="N40" s="36" t="str">
        <f>IF(OR($A40="",N$5=""),"",IFERROR(INDEX(Lists!$G$2:$G$2001,MATCH($A40&amp;"|"&amp;INT(N$5),Lists!$F$2:$F$2001,0)),""))</f>
        <v/>
      </c>
      <c r="O40" s="36" t="str">
        <f>IF(OR($A40="",O$5=""),"",IFERROR(INDEX(Lists!$G$2:$G$2001,MATCH($A40&amp;"|"&amp;INT(O$5),Lists!$F$2:$F$2001,0)),""))</f>
        <v/>
      </c>
      <c r="P40" s="36" t="str">
        <f>IF(OR($A40="",P$5=""),"",IFERROR(INDEX(Lists!$G$2:$G$2001,MATCH($A40&amp;"|"&amp;INT(P$5),Lists!$F$2:$F$2001,0)),""))</f>
        <v/>
      </c>
      <c r="Q40" s="36" t="str">
        <f>IF(OR($A40="",Q$5=""),"",IFERROR(INDEX(Lists!$G$2:$G$2001,MATCH($A40&amp;"|"&amp;INT(Q$5),Lists!$F$2:$F$2001,0)),""))</f>
        <v/>
      </c>
      <c r="R40" s="36" t="str">
        <f>IF(OR($A40="",R$5=""),"",IFERROR(INDEX(Lists!$G$2:$G$2001,MATCH($A40&amp;"|"&amp;INT(R$5),Lists!$F$2:$F$2001,0)),""))</f>
        <v/>
      </c>
      <c r="S40" s="36" t="str">
        <f>IF(OR($A40="",S$5=""),"",IFERROR(INDEX(Lists!$G$2:$G$2001,MATCH($A40&amp;"|"&amp;INT(S$5),Lists!$F$2:$F$2001,0)),""))</f>
        <v/>
      </c>
      <c r="T40" s="36" t="str">
        <f>IF(OR($A40="",T$5=""),"",IFERROR(INDEX(Lists!$G$2:$G$2001,MATCH($A40&amp;"|"&amp;INT(T$5),Lists!$F$2:$F$2001,0)),""))</f>
        <v/>
      </c>
      <c r="U40" s="36" t="str">
        <f>IF(OR($A40="",U$5=""),"",IFERROR(INDEX(Lists!$G$2:$G$2001,MATCH($A40&amp;"|"&amp;INT(U$5),Lists!$F$2:$F$2001,0)),""))</f>
        <v/>
      </c>
      <c r="V40" s="36" t="str">
        <f>IF(OR($A40="",V$5=""),"",IFERROR(INDEX(Lists!$G$2:$G$2001,MATCH($A40&amp;"|"&amp;INT(V$5),Lists!$F$2:$F$2001,0)),""))</f>
        <v/>
      </c>
      <c r="W40" s="36" t="str">
        <f>IF(OR($A40="",W$5=""),"",IFERROR(INDEX(Lists!$G$2:$G$2001,MATCH($A40&amp;"|"&amp;INT(W$5),Lists!$F$2:$F$2001,0)),""))</f>
        <v/>
      </c>
      <c r="X40" s="36" t="str">
        <f>IF(OR($A40="",X$5=""),"",IFERROR(INDEX(Lists!$G$2:$G$2001,MATCH($A40&amp;"|"&amp;INT(X$5),Lists!$F$2:$F$2001,0)),""))</f>
        <v/>
      </c>
      <c r="Y40" s="36" t="str">
        <f>IF(OR($A40="",Y$5=""),"",IFERROR(INDEX(Lists!$G$2:$G$2001,MATCH($A40&amp;"|"&amp;INT(Y$5),Lists!$F$2:$F$2001,0)),""))</f>
        <v/>
      </c>
      <c r="Z40" s="36" t="str">
        <f>IF(OR($A40="",Z$5=""),"",IFERROR(INDEX(Lists!$G$2:$G$2001,MATCH($A40&amp;"|"&amp;INT(Z$5),Lists!$F$2:$F$2001,0)),""))</f>
        <v/>
      </c>
      <c r="AA40" s="36" t="str">
        <f>IF(OR($A40="",AA$5=""),"",IFERROR(INDEX(Lists!$G$2:$G$2001,MATCH($A40&amp;"|"&amp;INT(AA$5),Lists!$F$2:$F$2001,0)),""))</f>
        <v/>
      </c>
      <c r="AB40" s="36" t="str">
        <f>IF(OR($A40="",AB$5=""),"",IFERROR(INDEX(Lists!$G$2:$G$2001,MATCH($A40&amp;"|"&amp;INT(AB$5),Lists!$F$2:$F$2001,0)),""))</f>
        <v/>
      </c>
      <c r="AC40" s="36" t="str">
        <f>IF(OR($A40="",AC$5=""),"",IFERROR(INDEX(Lists!$G$2:$G$2001,MATCH($A40&amp;"|"&amp;INT(AC$5),Lists!$F$2:$F$2001,0)),""))</f>
        <v/>
      </c>
      <c r="AD40" s="36" t="str">
        <f>IF(OR($A40="",AD$5=""),"",IFERROR(INDEX(Lists!$G$2:$G$2001,MATCH($A40&amp;"|"&amp;INT(AD$5),Lists!$F$2:$F$2001,0)),""))</f>
        <v/>
      </c>
      <c r="AE40" s="36" t="str">
        <f>IF(OR($A40="",AE$5=""),"",IFERROR(INDEX(Lists!$G$2:$G$2001,MATCH($A40&amp;"|"&amp;INT(AE$5),Lists!$F$2:$F$2001,0)),""))</f>
        <v/>
      </c>
      <c r="AF40" s="36" t="str">
        <f>IF(OR($A40="",AF$5=""),"",IFERROR(INDEX(Lists!$G$2:$G$2001,MATCH($A40&amp;"|"&amp;INT(AF$5),Lists!$F$2:$F$2001,0)),""))</f>
        <v/>
      </c>
      <c r="AG40" s="23" t="str">
        <f>IF($A40="","",SUMPRODUCT((LEN(B40:AF40)&gt;0)*1))</f>
        <v/>
      </c>
    </row>
    <row r="41" spans="1:33" x14ac:dyDescent="0.25">
      <c r="A41" s="22" t="str">
        <f>IF(Employees!$A$37="","",Employees!$A$37)</f>
        <v/>
      </c>
      <c r="B41" s="36" t="str">
        <f>IF(OR($A41="",B$5=""),"",IFERROR(INDEX(Lists!$G$2:$G$2001,MATCH($A41&amp;"|"&amp;INT(B$5),Lists!$F$2:$F$2001,0)),""))</f>
        <v/>
      </c>
      <c r="C41" s="36" t="str">
        <f>IF(OR($A41="",C$5=""),"",IFERROR(INDEX(Lists!$G$2:$G$2001,MATCH($A41&amp;"|"&amp;INT(C$5),Lists!$F$2:$F$2001,0)),""))</f>
        <v/>
      </c>
      <c r="D41" s="36" t="str">
        <f>IF(OR($A41="",D$5=""),"",IFERROR(INDEX(Lists!$G$2:$G$2001,MATCH($A41&amp;"|"&amp;INT(D$5),Lists!$F$2:$F$2001,0)),""))</f>
        <v/>
      </c>
      <c r="E41" s="36" t="str">
        <f>IF(OR($A41="",E$5=""),"",IFERROR(INDEX(Lists!$G$2:$G$2001,MATCH($A41&amp;"|"&amp;INT(E$5),Lists!$F$2:$F$2001,0)),""))</f>
        <v/>
      </c>
      <c r="F41" s="36" t="str">
        <f>IF(OR($A41="",F$5=""),"",IFERROR(INDEX(Lists!$G$2:$G$2001,MATCH($A41&amp;"|"&amp;INT(F$5),Lists!$F$2:$F$2001,0)),""))</f>
        <v/>
      </c>
      <c r="G41" s="36" t="str">
        <f>IF(OR($A41="",G$5=""),"",IFERROR(INDEX(Lists!$G$2:$G$2001,MATCH($A41&amp;"|"&amp;INT(G$5),Lists!$F$2:$F$2001,0)),""))</f>
        <v/>
      </c>
      <c r="H41" s="36" t="str">
        <f>IF(OR($A41="",H$5=""),"",IFERROR(INDEX(Lists!$G$2:$G$2001,MATCH($A41&amp;"|"&amp;INT(H$5),Lists!$F$2:$F$2001,0)),""))</f>
        <v/>
      </c>
      <c r="I41" s="36" t="str">
        <f>IF(OR($A41="",I$5=""),"",IFERROR(INDEX(Lists!$G$2:$G$2001,MATCH($A41&amp;"|"&amp;INT(I$5),Lists!$F$2:$F$2001,0)),""))</f>
        <v/>
      </c>
      <c r="J41" s="36" t="str">
        <f>IF(OR($A41="",J$5=""),"",IFERROR(INDEX(Lists!$G$2:$G$2001,MATCH($A41&amp;"|"&amp;INT(J$5),Lists!$F$2:$F$2001,0)),""))</f>
        <v/>
      </c>
      <c r="K41" s="36" t="str">
        <f>IF(OR($A41="",K$5=""),"",IFERROR(INDEX(Lists!$G$2:$G$2001,MATCH($A41&amp;"|"&amp;INT(K$5),Lists!$F$2:$F$2001,0)),""))</f>
        <v/>
      </c>
      <c r="L41" s="36" t="str">
        <f>IF(OR($A41="",L$5=""),"",IFERROR(INDEX(Lists!$G$2:$G$2001,MATCH($A41&amp;"|"&amp;INT(L$5),Lists!$F$2:$F$2001,0)),""))</f>
        <v/>
      </c>
      <c r="M41" s="36" t="str">
        <f>IF(OR($A41="",M$5=""),"",IFERROR(INDEX(Lists!$G$2:$G$2001,MATCH($A41&amp;"|"&amp;INT(M$5),Lists!$F$2:$F$2001,0)),""))</f>
        <v/>
      </c>
      <c r="N41" s="36" t="str">
        <f>IF(OR($A41="",N$5=""),"",IFERROR(INDEX(Lists!$G$2:$G$2001,MATCH($A41&amp;"|"&amp;INT(N$5),Lists!$F$2:$F$2001,0)),""))</f>
        <v/>
      </c>
      <c r="O41" s="36" t="str">
        <f>IF(OR($A41="",O$5=""),"",IFERROR(INDEX(Lists!$G$2:$G$2001,MATCH($A41&amp;"|"&amp;INT(O$5),Lists!$F$2:$F$2001,0)),""))</f>
        <v/>
      </c>
      <c r="P41" s="36" t="str">
        <f>IF(OR($A41="",P$5=""),"",IFERROR(INDEX(Lists!$G$2:$G$2001,MATCH($A41&amp;"|"&amp;INT(P$5),Lists!$F$2:$F$2001,0)),""))</f>
        <v/>
      </c>
      <c r="Q41" s="36" t="str">
        <f>IF(OR($A41="",Q$5=""),"",IFERROR(INDEX(Lists!$G$2:$G$2001,MATCH($A41&amp;"|"&amp;INT(Q$5),Lists!$F$2:$F$2001,0)),""))</f>
        <v/>
      </c>
      <c r="R41" s="36" t="str">
        <f>IF(OR($A41="",R$5=""),"",IFERROR(INDEX(Lists!$G$2:$G$2001,MATCH($A41&amp;"|"&amp;INT(R$5),Lists!$F$2:$F$2001,0)),""))</f>
        <v/>
      </c>
      <c r="S41" s="36" t="str">
        <f>IF(OR($A41="",S$5=""),"",IFERROR(INDEX(Lists!$G$2:$G$2001,MATCH($A41&amp;"|"&amp;INT(S$5),Lists!$F$2:$F$2001,0)),""))</f>
        <v/>
      </c>
      <c r="T41" s="36" t="str">
        <f>IF(OR($A41="",T$5=""),"",IFERROR(INDEX(Lists!$G$2:$G$2001,MATCH($A41&amp;"|"&amp;INT(T$5),Lists!$F$2:$F$2001,0)),""))</f>
        <v/>
      </c>
      <c r="U41" s="36" t="str">
        <f>IF(OR($A41="",U$5=""),"",IFERROR(INDEX(Lists!$G$2:$G$2001,MATCH($A41&amp;"|"&amp;INT(U$5),Lists!$F$2:$F$2001,0)),""))</f>
        <v/>
      </c>
      <c r="V41" s="36" t="str">
        <f>IF(OR($A41="",V$5=""),"",IFERROR(INDEX(Lists!$G$2:$G$2001,MATCH($A41&amp;"|"&amp;INT(V$5),Lists!$F$2:$F$2001,0)),""))</f>
        <v/>
      </c>
      <c r="W41" s="36" t="str">
        <f>IF(OR($A41="",W$5=""),"",IFERROR(INDEX(Lists!$G$2:$G$2001,MATCH($A41&amp;"|"&amp;INT(W$5),Lists!$F$2:$F$2001,0)),""))</f>
        <v/>
      </c>
      <c r="X41" s="36" t="str">
        <f>IF(OR($A41="",X$5=""),"",IFERROR(INDEX(Lists!$G$2:$G$2001,MATCH($A41&amp;"|"&amp;INT(X$5),Lists!$F$2:$F$2001,0)),""))</f>
        <v/>
      </c>
      <c r="Y41" s="36" t="str">
        <f>IF(OR($A41="",Y$5=""),"",IFERROR(INDEX(Lists!$G$2:$G$2001,MATCH($A41&amp;"|"&amp;INT(Y$5),Lists!$F$2:$F$2001,0)),""))</f>
        <v/>
      </c>
      <c r="Z41" s="36" t="str">
        <f>IF(OR($A41="",Z$5=""),"",IFERROR(INDEX(Lists!$G$2:$G$2001,MATCH($A41&amp;"|"&amp;INT(Z$5),Lists!$F$2:$F$2001,0)),""))</f>
        <v/>
      </c>
      <c r="AA41" s="36" t="str">
        <f>IF(OR($A41="",AA$5=""),"",IFERROR(INDEX(Lists!$G$2:$G$2001,MATCH($A41&amp;"|"&amp;INT(AA$5),Lists!$F$2:$F$2001,0)),""))</f>
        <v/>
      </c>
      <c r="AB41" s="36" t="str">
        <f>IF(OR($A41="",AB$5=""),"",IFERROR(INDEX(Lists!$G$2:$G$2001,MATCH($A41&amp;"|"&amp;INT(AB$5),Lists!$F$2:$F$2001,0)),""))</f>
        <v/>
      </c>
      <c r="AC41" s="36" t="str">
        <f>IF(OR($A41="",AC$5=""),"",IFERROR(INDEX(Lists!$G$2:$G$2001,MATCH($A41&amp;"|"&amp;INT(AC$5),Lists!$F$2:$F$2001,0)),""))</f>
        <v/>
      </c>
      <c r="AD41" s="36" t="str">
        <f>IF(OR($A41="",AD$5=""),"",IFERROR(INDEX(Lists!$G$2:$G$2001,MATCH($A41&amp;"|"&amp;INT(AD$5),Lists!$F$2:$F$2001,0)),""))</f>
        <v/>
      </c>
      <c r="AE41" s="36" t="str">
        <f>IF(OR($A41="",AE$5=""),"",IFERROR(INDEX(Lists!$G$2:$G$2001,MATCH($A41&amp;"|"&amp;INT(AE$5),Lists!$F$2:$F$2001,0)),""))</f>
        <v/>
      </c>
      <c r="AF41" s="36" t="str">
        <f>IF(OR($A41="",AF$5=""),"",IFERROR(INDEX(Lists!$G$2:$G$2001,MATCH($A41&amp;"|"&amp;INT(AF$5),Lists!$F$2:$F$2001,0)),""))</f>
        <v/>
      </c>
      <c r="AG41" s="23" t="str">
        <f>IF($A41="","",SUMPRODUCT((LEN(B41:AF41)&gt;0)*1))</f>
        <v/>
      </c>
    </row>
    <row r="42" spans="1:33" x14ac:dyDescent="0.25">
      <c r="A42" s="22" t="str">
        <f>IF(Employees!$A$38="","",Employees!$A$38)</f>
        <v/>
      </c>
      <c r="B42" s="36" t="str">
        <f>IF(OR($A42="",B$5=""),"",IFERROR(INDEX(Lists!$G$2:$G$2001,MATCH($A42&amp;"|"&amp;INT(B$5),Lists!$F$2:$F$2001,0)),""))</f>
        <v/>
      </c>
      <c r="C42" s="36" t="str">
        <f>IF(OR($A42="",C$5=""),"",IFERROR(INDEX(Lists!$G$2:$G$2001,MATCH($A42&amp;"|"&amp;INT(C$5),Lists!$F$2:$F$2001,0)),""))</f>
        <v/>
      </c>
      <c r="D42" s="36" t="str">
        <f>IF(OR($A42="",D$5=""),"",IFERROR(INDEX(Lists!$G$2:$G$2001,MATCH($A42&amp;"|"&amp;INT(D$5),Lists!$F$2:$F$2001,0)),""))</f>
        <v/>
      </c>
      <c r="E42" s="36" t="str">
        <f>IF(OR($A42="",E$5=""),"",IFERROR(INDEX(Lists!$G$2:$G$2001,MATCH($A42&amp;"|"&amp;INT(E$5),Lists!$F$2:$F$2001,0)),""))</f>
        <v/>
      </c>
      <c r="F42" s="36" t="str">
        <f>IF(OR($A42="",F$5=""),"",IFERROR(INDEX(Lists!$G$2:$G$2001,MATCH($A42&amp;"|"&amp;INT(F$5),Lists!$F$2:$F$2001,0)),""))</f>
        <v/>
      </c>
      <c r="G42" s="36" t="str">
        <f>IF(OR($A42="",G$5=""),"",IFERROR(INDEX(Lists!$G$2:$G$2001,MATCH($A42&amp;"|"&amp;INT(G$5),Lists!$F$2:$F$2001,0)),""))</f>
        <v/>
      </c>
      <c r="H42" s="36" t="str">
        <f>IF(OR($A42="",H$5=""),"",IFERROR(INDEX(Lists!$G$2:$G$2001,MATCH($A42&amp;"|"&amp;INT(H$5),Lists!$F$2:$F$2001,0)),""))</f>
        <v/>
      </c>
      <c r="I42" s="36" t="str">
        <f>IF(OR($A42="",I$5=""),"",IFERROR(INDEX(Lists!$G$2:$G$2001,MATCH($A42&amp;"|"&amp;INT(I$5),Lists!$F$2:$F$2001,0)),""))</f>
        <v/>
      </c>
      <c r="J42" s="36" t="str">
        <f>IF(OR($A42="",J$5=""),"",IFERROR(INDEX(Lists!$G$2:$G$2001,MATCH($A42&amp;"|"&amp;INT(J$5),Lists!$F$2:$F$2001,0)),""))</f>
        <v/>
      </c>
      <c r="K42" s="36" t="str">
        <f>IF(OR($A42="",K$5=""),"",IFERROR(INDEX(Lists!$G$2:$G$2001,MATCH($A42&amp;"|"&amp;INT(K$5),Lists!$F$2:$F$2001,0)),""))</f>
        <v/>
      </c>
      <c r="L42" s="36" t="str">
        <f>IF(OR($A42="",L$5=""),"",IFERROR(INDEX(Lists!$G$2:$G$2001,MATCH($A42&amp;"|"&amp;INT(L$5),Lists!$F$2:$F$2001,0)),""))</f>
        <v/>
      </c>
      <c r="M42" s="36" t="str">
        <f>IF(OR($A42="",M$5=""),"",IFERROR(INDEX(Lists!$G$2:$G$2001,MATCH($A42&amp;"|"&amp;INT(M$5),Lists!$F$2:$F$2001,0)),""))</f>
        <v/>
      </c>
      <c r="N42" s="36" t="str">
        <f>IF(OR($A42="",N$5=""),"",IFERROR(INDEX(Lists!$G$2:$G$2001,MATCH($A42&amp;"|"&amp;INT(N$5),Lists!$F$2:$F$2001,0)),""))</f>
        <v/>
      </c>
      <c r="O42" s="36" t="str">
        <f>IF(OR($A42="",O$5=""),"",IFERROR(INDEX(Lists!$G$2:$G$2001,MATCH($A42&amp;"|"&amp;INT(O$5),Lists!$F$2:$F$2001,0)),""))</f>
        <v/>
      </c>
      <c r="P42" s="36" t="str">
        <f>IF(OR($A42="",P$5=""),"",IFERROR(INDEX(Lists!$G$2:$G$2001,MATCH($A42&amp;"|"&amp;INT(P$5),Lists!$F$2:$F$2001,0)),""))</f>
        <v/>
      </c>
      <c r="Q42" s="36" t="str">
        <f>IF(OR($A42="",Q$5=""),"",IFERROR(INDEX(Lists!$G$2:$G$2001,MATCH($A42&amp;"|"&amp;INT(Q$5),Lists!$F$2:$F$2001,0)),""))</f>
        <v/>
      </c>
      <c r="R42" s="36" t="str">
        <f>IF(OR($A42="",R$5=""),"",IFERROR(INDEX(Lists!$G$2:$G$2001,MATCH($A42&amp;"|"&amp;INT(R$5),Lists!$F$2:$F$2001,0)),""))</f>
        <v/>
      </c>
      <c r="S42" s="36" t="str">
        <f>IF(OR($A42="",S$5=""),"",IFERROR(INDEX(Lists!$G$2:$G$2001,MATCH($A42&amp;"|"&amp;INT(S$5),Lists!$F$2:$F$2001,0)),""))</f>
        <v/>
      </c>
      <c r="T42" s="36" t="str">
        <f>IF(OR($A42="",T$5=""),"",IFERROR(INDEX(Lists!$G$2:$G$2001,MATCH($A42&amp;"|"&amp;INT(T$5),Lists!$F$2:$F$2001,0)),""))</f>
        <v/>
      </c>
      <c r="U42" s="36" t="str">
        <f>IF(OR($A42="",U$5=""),"",IFERROR(INDEX(Lists!$G$2:$G$2001,MATCH($A42&amp;"|"&amp;INT(U$5),Lists!$F$2:$F$2001,0)),""))</f>
        <v/>
      </c>
      <c r="V42" s="36" t="str">
        <f>IF(OR($A42="",V$5=""),"",IFERROR(INDEX(Lists!$G$2:$G$2001,MATCH($A42&amp;"|"&amp;INT(V$5),Lists!$F$2:$F$2001,0)),""))</f>
        <v/>
      </c>
      <c r="W42" s="36" t="str">
        <f>IF(OR($A42="",W$5=""),"",IFERROR(INDEX(Lists!$G$2:$G$2001,MATCH($A42&amp;"|"&amp;INT(W$5),Lists!$F$2:$F$2001,0)),""))</f>
        <v/>
      </c>
      <c r="X42" s="36" t="str">
        <f>IF(OR($A42="",X$5=""),"",IFERROR(INDEX(Lists!$G$2:$G$2001,MATCH($A42&amp;"|"&amp;INT(X$5),Lists!$F$2:$F$2001,0)),""))</f>
        <v/>
      </c>
      <c r="Y42" s="36" t="str">
        <f>IF(OR($A42="",Y$5=""),"",IFERROR(INDEX(Lists!$G$2:$G$2001,MATCH($A42&amp;"|"&amp;INT(Y$5),Lists!$F$2:$F$2001,0)),""))</f>
        <v/>
      </c>
      <c r="Z42" s="36" t="str">
        <f>IF(OR($A42="",Z$5=""),"",IFERROR(INDEX(Lists!$G$2:$G$2001,MATCH($A42&amp;"|"&amp;INT(Z$5),Lists!$F$2:$F$2001,0)),""))</f>
        <v/>
      </c>
      <c r="AA42" s="36" t="str">
        <f>IF(OR($A42="",AA$5=""),"",IFERROR(INDEX(Lists!$G$2:$G$2001,MATCH($A42&amp;"|"&amp;INT(AA$5),Lists!$F$2:$F$2001,0)),""))</f>
        <v/>
      </c>
      <c r="AB42" s="36" t="str">
        <f>IF(OR($A42="",AB$5=""),"",IFERROR(INDEX(Lists!$G$2:$G$2001,MATCH($A42&amp;"|"&amp;INT(AB$5),Lists!$F$2:$F$2001,0)),""))</f>
        <v/>
      </c>
      <c r="AC42" s="36" t="str">
        <f>IF(OR($A42="",AC$5=""),"",IFERROR(INDEX(Lists!$G$2:$G$2001,MATCH($A42&amp;"|"&amp;INT(AC$5),Lists!$F$2:$F$2001,0)),""))</f>
        <v/>
      </c>
      <c r="AD42" s="36" t="str">
        <f>IF(OR($A42="",AD$5=""),"",IFERROR(INDEX(Lists!$G$2:$G$2001,MATCH($A42&amp;"|"&amp;INT(AD$5),Lists!$F$2:$F$2001,0)),""))</f>
        <v/>
      </c>
      <c r="AE42" s="36" t="str">
        <f>IF(OR($A42="",AE$5=""),"",IFERROR(INDEX(Lists!$G$2:$G$2001,MATCH($A42&amp;"|"&amp;INT(AE$5),Lists!$F$2:$F$2001,0)),""))</f>
        <v/>
      </c>
      <c r="AF42" s="36" t="str">
        <f>IF(OR($A42="",AF$5=""),"",IFERROR(INDEX(Lists!$G$2:$G$2001,MATCH($A42&amp;"|"&amp;INT(AF$5),Lists!$F$2:$F$2001,0)),""))</f>
        <v/>
      </c>
      <c r="AG42" s="23" t="str">
        <f>IF($A42="","",SUMPRODUCT((LEN(B42:AF42)&gt;0)*1))</f>
        <v/>
      </c>
    </row>
    <row r="43" spans="1:33" x14ac:dyDescent="0.25">
      <c r="A43" s="22" t="str">
        <f>IF(Employees!$A$39="","",Employees!$A$39)</f>
        <v/>
      </c>
      <c r="B43" s="36" t="str">
        <f>IF(OR($A43="",B$5=""),"",IFERROR(INDEX(Lists!$G$2:$G$2001,MATCH($A43&amp;"|"&amp;INT(B$5),Lists!$F$2:$F$2001,0)),""))</f>
        <v/>
      </c>
      <c r="C43" s="36" t="str">
        <f>IF(OR($A43="",C$5=""),"",IFERROR(INDEX(Lists!$G$2:$G$2001,MATCH($A43&amp;"|"&amp;INT(C$5),Lists!$F$2:$F$2001,0)),""))</f>
        <v/>
      </c>
      <c r="D43" s="36" t="str">
        <f>IF(OR($A43="",D$5=""),"",IFERROR(INDEX(Lists!$G$2:$G$2001,MATCH($A43&amp;"|"&amp;INT(D$5),Lists!$F$2:$F$2001,0)),""))</f>
        <v/>
      </c>
      <c r="E43" s="36" t="str">
        <f>IF(OR($A43="",E$5=""),"",IFERROR(INDEX(Lists!$G$2:$G$2001,MATCH($A43&amp;"|"&amp;INT(E$5),Lists!$F$2:$F$2001,0)),""))</f>
        <v/>
      </c>
      <c r="F43" s="36" t="str">
        <f>IF(OR($A43="",F$5=""),"",IFERROR(INDEX(Lists!$G$2:$G$2001,MATCH($A43&amp;"|"&amp;INT(F$5),Lists!$F$2:$F$2001,0)),""))</f>
        <v/>
      </c>
      <c r="G43" s="36" t="str">
        <f>IF(OR($A43="",G$5=""),"",IFERROR(INDEX(Lists!$G$2:$G$2001,MATCH($A43&amp;"|"&amp;INT(G$5),Lists!$F$2:$F$2001,0)),""))</f>
        <v/>
      </c>
      <c r="H43" s="36" t="str">
        <f>IF(OR($A43="",H$5=""),"",IFERROR(INDEX(Lists!$G$2:$G$2001,MATCH($A43&amp;"|"&amp;INT(H$5),Lists!$F$2:$F$2001,0)),""))</f>
        <v/>
      </c>
      <c r="I43" s="36" t="str">
        <f>IF(OR($A43="",I$5=""),"",IFERROR(INDEX(Lists!$G$2:$G$2001,MATCH($A43&amp;"|"&amp;INT(I$5),Lists!$F$2:$F$2001,0)),""))</f>
        <v/>
      </c>
      <c r="J43" s="36" t="str">
        <f>IF(OR($A43="",J$5=""),"",IFERROR(INDEX(Lists!$G$2:$G$2001,MATCH($A43&amp;"|"&amp;INT(J$5),Lists!$F$2:$F$2001,0)),""))</f>
        <v/>
      </c>
      <c r="K43" s="36" t="str">
        <f>IF(OR($A43="",K$5=""),"",IFERROR(INDEX(Lists!$G$2:$G$2001,MATCH($A43&amp;"|"&amp;INT(K$5),Lists!$F$2:$F$2001,0)),""))</f>
        <v/>
      </c>
      <c r="L43" s="36" t="str">
        <f>IF(OR($A43="",L$5=""),"",IFERROR(INDEX(Lists!$G$2:$G$2001,MATCH($A43&amp;"|"&amp;INT(L$5),Lists!$F$2:$F$2001,0)),""))</f>
        <v/>
      </c>
      <c r="M43" s="36" t="str">
        <f>IF(OR($A43="",M$5=""),"",IFERROR(INDEX(Lists!$G$2:$G$2001,MATCH($A43&amp;"|"&amp;INT(M$5),Lists!$F$2:$F$2001,0)),""))</f>
        <v/>
      </c>
      <c r="N43" s="36" t="str">
        <f>IF(OR($A43="",N$5=""),"",IFERROR(INDEX(Lists!$G$2:$G$2001,MATCH($A43&amp;"|"&amp;INT(N$5),Lists!$F$2:$F$2001,0)),""))</f>
        <v/>
      </c>
      <c r="O43" s="36" t="str">
        <f>IF(OR($A43="",O$5=""),"",IFERROR(INDEX(Lists!$G$2:$G$2001,MATCH($A43&amp;"|"&amp;INT(O$5),Lists!$F$2:$F$2001,0)),""))</f>
        <v/>
      </c>
      <c r="P43" s="36" t="str">
        <f>IF(OR($A43="",P$5=""),"",IFERROR(INDEX(Lists!$G$2:$G$2001,MATCH($A43&amp;"|"&amp;INT(P$5),Lists!$F$2:$F$2001,0)),""))</f>
        <v/>
      </c>
      <c r="Q43" s="36" t="str">
        <f>IF(OR($A43="",Q$5=""),"",IFERROR(INDEX(Lists!$G$2:$G$2001,MATCH($A43&amp;"|"&amp;INT(Q$5),Lists!$F$2:$F$2001,0)),""))</f>
        <v/>
      </c>
      <c r="R43" s="36" t="str">
        <f>IF(OR($A43="",R$5=""),"",IFERROR(INDEX(Lists!$G$2:$G$2001,MATCH($A43&amp;"|"&amp;INT(R$5),Lists!$F$2:$F$2001,0)),""))</f>
        <v/>
      </c>
      <c r="S43" s="36" t="str">
        <f>IF(OR($A43="",S$5=""),"",IFERROR(INDEX(Lists!$G$2:$G$2001,MATCH($A43&amp;"|"&amp;INT(S$5),Lists!$F$2:$F$2001,0)),""))</f>
        <v/>
      </c>
      <c r="T43" s="36" t="str">
        <f>IF(OR($A43="",T$5=""),"",IFERROR(INDEX(Lists!$G$2:$G$2001,MATCH($A43&amp;"|"&amp;INT(T$5),Lists!$F$2:$F$2001,0)),""))</f>
        <v/>
      </c>
      <c r="U43" s="36" t="str">
        <f>IF(OR($A43="",U$5=""),"",IFERROR(INDEX(Lists!$G$2:$G$2001,MATCH($A43&amp;"|"&amp;INT(U$5),Lists!$F$2:$F$2001,0)),""))</f>
        <v/>
      </c>
      <c r="V43" s="36" t="str">
        <f>IF(OR($A43="",V$5=""),"",IFERROR(INDEX(Lists!$G$2:$G$2001,MATCH($A43&amp;"|"&amp;INT(V$5),Lists!$F$2:$F$2001,0)),""))</f>
        <v/>
      </c>
      <c r="W43" s="36" t="str">
        <f>IF(OR($A43="",W$5=""),"",IFERROR(INDEX(Lists!$G$2:$G$2001,MATCH($A43&amp;"|"&amp;INT(W$5),Lists!$F$2:$F$2001,0)),""))</f>
        <v/>
      </c>
      <c r="X43" s="36" t="str">
        <f>IF(OR($A43="",X$5=""),"",IFERROR(INDEX(Lists!$G$2:$G$2001,MATCH($A43&amp;"|"&amp;INT(X$5),Lists!$F$2:$F$2001,0)),""))</f>
        <v/>
      </c>
      <c r="Y43" s="36" t="str">
        <f>IF(OR($A43="",Y$5=""),"",IFERROR(INDEX(Lists!$G$2:$G$2001,MATCH($A43&amp;"|"&amp;INT(Y$5),Lists!$F$2:$F$2001,0)),""))</f>
        <v/>
      </c>
      <c r="Z43" s="36" t="str">
        <f>IF(OR($A43="",Z$5=""),"",IFERROR(INDEX(Lists!$G$2:$G$2001,MATCH($A43&amp;"|"&amp;INT(Z$5),Lists!$F$2:$F$2001,0)),""))</f>
        <v/>
      </c>
      <c r="AA43" s="36" t="str">
        <f>IF(OR($A43="",AA$5=""),"",IFERROR(INDEX(Lists!$G$2:$G$2001,MATCH($A43&amp;"|"&amp;INT(AA$5),Lists!$F$2:$F$2001,0)),""))</f>
        <v/>
      </c>
      <c r="AB43" s="36" t="str">
        <f>IF(OR($A43="",AB$5=""),"",IFERROR(INDEX(Lists!$G$2:$G$2001,MATCH($A43&amp;"|"&amp;INT(AB$5),Lists!$F$2:$F$2001,0)),""))</f>
        <v/>
      </c>
      <c r="AC43" s="36" t="str">
        <f>IF(OR($A43="",AC$5=""),"",IFERROR(INDEX(Lists!$G$2:$G$2001,MATCH($A43&amp;"|"&amp;INT(AC$5),Lists!$F$2:$F$2001,0)),""))</f>
        <v/>
      </c>
      <c r="AD43" s="36" t="str">
        <f>IF(OR($A43="",AD$5=""),"",IFERROR(INDEX(Lists!$G$2:$G$2001,MATCH($A43&amp;"|"&amp;INT(AD$5),Lists!$F$2:$F$2001,0)),""))</f>
        <v/>
      </c>
      <c r="AE43" s="36" t="str">
        <f>IF(OR($A43="",AE$5=""),"",IFERROR(INDEX(Lists!$G$2:$G$2001,MATCH($A43&amp;"|"&amp;INT(AE$5),Lists!$F$2:$F$2001,0)),""))</f>
        <v/>
      </c>
      <c r="AF43" s="36" t="str">
        <f>IF(OR($A43="",AF$5=""),"",IFERROR(INDEX(Lists!$G$2:$G$2001,MATCH($A43&amp;"|"&amp;INT(AF$5),Lists!$F$2:$F$2001,0)),""))</f>
        <v/>
      </c>
      <c r="AG43" s="23" t="str">
        <f>IF($A43="","",SUMPRODUCT((LEN(B43:AF43)&gt;0)*1))</f>
        <v/>
      </c>
    </row>
    <row r="44" spans="1:33" x14ac:dyDescent="0.25">
      <c r="A44" s="22" t="str">
        <f>IF(Employees!$A$40="","",Employees!$A$40)</f>
        <v/>
      </c>
      <c r="B44" s="36" t="str">
        <f>IF(OR($A44="",B$5=""),"",IFERROR(INDEX(Lists!$G$2:$G$2001,MATCH($A44&amp;"|"&amp;INT(B$5),Lists!$F$2:$F$2001,0)),""))</f>
        <v/>
      </c>
      <c r="C44" s="36" t="str">
        <f>IF(OR($A44="",C$5=""),"",IFERROR(INDEX(Lists!$G$2:$G$2001,MATCH($A44&amp;"|"&amp;INT(C$5),Lists!$F$2:$F$2001,0)),""))</f>
        <v/>
      </c>
      <c r="D44" s="36" t="str">
        <f>IF(OR($A44="",D$5=""),"",IFERROR(INDEX(Lists!$G$2:$G$2001,MATCH($A44&amp;"|"&amp;INT(D$5),Lists!$F$2:$F$2001,0)),""))</f>
        <v/>
      </c>
      <c r="E44" s="36" t="str">
        <f>IF(OR($A44="",E$5=""),"",IFERROR(INDEX(Lists!$G$2:$G$2001,MATCH($A44&amp;"|"&amp;INT(E$5),Lists!$F$2:$F$2001,0)),""))</f>
        <v/>
      </c>
      <c r="F44" s="36" t="str">
        <f>IF(OR($A44="",F$5=""),"",IFERROR(INDEX(Lists!$G$2:$G$2001,MATCH($A44&amp;"|"&amp;INT(F$5),Lists!$F$2:$F$2001,0)),""))</f>
        <v/>
      </c>
      <c r="G44" s="36" t="str">
        <f>IF(OR($A44="",G$5=""),"",IFERROR(INDEX(Lists!$G$2:$G$2001,MATCH($A44&amp;"|"&amp;INT(G$5),Lists!$F$2:$F$2001,0)),""))</f>
        <v/>
      </c>
      <c r="H44" s="36" t="str">
        <f>IF(OR($A44="",H$5=""),"",IFERROR(INDEX(Lists!$G$2:$G$2001,MATCH($A44&amp;"|"&amp;INT(H$5),Lists!$F$2:$F$2001,0)),""))</f>
        <v/>
      </c>
      <c r="I44" s="36" t="str">
        <f>IF(OR($A44="",I$5=""),"",IFERROR(INDEX(Lists!$G$2:$G$2001,MATCH($A44&amp;"|"&amp;INT(I$5),Lists!$F$2:$F$2001,0)),""))</f>
        <v/>
      </c>
      <c r="J44" s="36" t="str">
        <f>IF(OR($A44="",J$5=""),"",IFERROR(INDEX(Lists!$G$2:$G$2001,MATCH($A44&amp;"|"&amp;INT(J$5),Lists!$F$2:$F$2001,0)),""))</f>
        <v/>
      </c>
      <c r="K44" s="36" t="str">
        <f>IF(OR($A44="",K$5=""),"",IFERROR(INDEX(Lists!$G$2:$G$2001,MATCH($A44&amp;"|"&amp;INT(K$5),Lists!$F$2:$F$2001,0)),""))</f>
        <v/>
      </c>
      <c r="L44" s="36" t="str">
        <f>IF(OR($A44="",L$5=""),"",IFERROR(INDEX(Lists!$G$2:$G$2001,MATCH($A44&amp;"|"&amp;INT(L$5),Lists!$F$2:$F$2001,0)),""))</f>
        <v/>
      </c>
      <c r="M44" s="36" t="str">
        <f>IF(OR($A44="",M$5=""),"",IFERROR(INDEX(Lists!$G$2:$G$2001,MATCH($A44&amp;"|"&amp;INT(M$5),Lists!$F$2:$F$2001,0)),""))</f>
        <v/>
      </c>
      <c r="N44" s="36" t="str">
        <f>IF(OR($A44="",N$5=""),"",IFERROR(INDEX(Lists!$G$2:$G$2001,MATCH($A44&amp;"|"&amp;INT(N$5),Lists!$F$2:$F$2001,0)),""))</f>
        <v/>
      </c>
      <c r="O44" s="36" t="str">
        <f>IF(OR($A44="",O$5=""),"",IFERROR(INDEX(Lists!$G$2:$G$2001,MATCH($A44&amp;"|"&amp;INT(O$5),Lists!$F$2:$F$2001,0)),""))</f>
        <v/>
      </c>
      <c r="P44" s="36" t="str">
        <f>IF(OR($A44="",P$5=""),"",IFERROR(INDEX(Lists!$G$2:$G$2001,MATCH($A44&amp;"|"&amp;INT(P$5),Lists!$F$2:$F$2001,0)),""))</f>
        <v/>
      </c>
      <c r="Q44" s="36" t="str">
        <f>IF(OR($A44="",Q$5=""),"",IFERROR(INDEX(Lists!$G$2:$G$2001,MATCH($A44&amp;"|"&amp;INT(Q$5),Lists!$F$2:$F$2001,0)),""))</f>
        <v/>
      </c>
      <c r="R44" s="36" t="str">
        <f>IF(OR($A44="",R$5=""),"",IFERROR(INDEX(Lists!$G$2:$G$2001,MATCH($A44&amp;"|"&amp;INT(R$5),Lists!$F$2:$F$2001,0)),""))</f>
        <v/>
      </c>
      <c r="S44" s="36" t="str">
        <f>IF(OR($A44="",S$5=""),"",IFERROR(INDEX(Lists!$G$2:$G$2001,MATCH($A44&amp;"|"&amp;INT(S$5),Lists!$F$2:$F$2001,0)),""))</f>
        <v/>
      </c>
      <c r="T44" s="36" t="str">
        <f>IF(OR($A44="",T$5=""),"",IFERROR(INDEX(Lists!$G$2:$G$2001,MATCH($A44&amp;"|"&amp;INT(T$5),Lists!$F$2:$F$2001,0)),""))</f>
        <v/>
      </c>
      <c r="U44" s="36" t="str">
        <f>IF(OR($A44="",U$5=""),"",IFERROR(INDEX(Lists!$G$2:$G$2001,MATCH($A44&amp;"|"&amp;INT(U$5),Lists!$F$2:$F$2001,0)),""))</f>
        <v/>
      </c>
      <c r="V44" s="36" t="str">
        <f>IF(OR($A44="",V$5=""),"",IFERROR(INDEX(Lists!$G$2:$G$2001,MATCH($A44&amp;"|"&amp;INT(V$5),Lists!$F$2:$F$2001,0)),""))</f>
        <v/>
      </c>
      <c r="W44" s="36" t="str">
        <f>IF(OR($A44="",W$5=""),"",IFERROR(INDEX(Lists!$G$2:$G$2001,MATCH($A44&amp;"|"&amp;INT(W$5),Lists!$F$2:$F$2001,0)),""))</f>
        <v/>
      </c>
      <c r="X44" s="36" t="str">
        <f>IF(OR($A44="",X$5=""),"",IFERROR(INDEX(Lists!$G$2:$G$2001,MATCH($A44&amp;"|"&amp;INT(X$5),Lists!$F$2:$F$2001,0)),""))</f>
        <v/>
      </c>
      <c r="Y44" s="36" t="str">
        <f>IF(OR($A44="",Y$5=""),"",IFERROR(INDEX(Lists!$G$2:$G$2001,MATCH($A44&amp;"|"&amp;INT(Y$5),Lists!$F$2:$F$2001,0)),""))</f>
        <v/>
      </c>
      <c r="Z44" s="36" t="str">
        <f>IF(OR($A44="",Z$5=""),"",IFERROR(INDEX(Lists!$G$2:$G$2001,MATCH($A44&amp;"|"&amp;INT(Z$5),Lists!$F$2:$F$2001,0)),""))</f>
        <v/>
      </c>
      <c r="AA44" s="36" t="str">
        <f>IF(OR($A44="",AA$5=""),"",IFERROR(INDEX(Lists!$G$2:$G$2001,MATCH($A44&amp;"|"&amp;INT(AA$5),Lists!$F$2:$F$2001,0)),""))</f>
        <v/>
      </c>
      <c r="AB44" s="36" t="str">
        <f>IF(OR($A44="",AB$5=""),"",IFERROR(INDEX(Lists!$G$2:$G$2001,MATCH($A44&amp;"|"&amp;INT(AB$5),Lists!$F$2:$F$2001,0)),""))</f>
        <v/>
      </c>
      <c r="AC44" s="36" t="str">
        <f>IF(OR($A44="",AC$5=""),"",IFERROR(INDEX(Lists!$G$2:$G$2001,MATCH($A44&amp;"|"&amp;INT(AC$5),Lists!$F$2:$F$2001,0)),""))</f>
        <v/>
      </c>
      <c r="AD44" s="36" t="str">
        <f>IF(OR($A44="",AD$5=""),"",IFERROR(INDEX(Lists!$G$2:$G$2001,MATCH($A44&amp;"|"&amp;INT(AD$5),Lists!$F$2:$F$2001,0)),""))</f>
        <v/>
      </c>
      <c r="AE44" s="36" t="str">
        <f>IF(OR($A44="",AE$5=""),"",IFERROR(INDEX(Lists!$G$2:$G$2001,MATCH($A44&amp;"|"&amp;INT(AE$5),Lists!$F$2:$F$2001,0)),""))</f>
        <v/>
      </c>
      <c r="AF44" s="36" t="str">
        <f>IF(OR($A44="",AF$5=""),"",IFERROR(INDEX(Lists!$G$2:$G$2001,MATCH($A44&amp;"|"&amp;INT(AF$5),Lists!$F$2:$F$2001,0)),""))</f>
        <v/>
      </c>
      <c r="AG44" s="23" t="str">
        <f>IF($A44="","",SUMPRODUCT((LEN(B44:AF44)&gt;0)*1))</f>
        <v/>
      </c>
    </row>
    <row r="45" spans="1:33" x14ac:dyDescent="0.25">
      <c r="A45" s="22" t="str">
        <f>IF(Employees!$A$41="","",Employees!$A$41)</f>
        <v/>
      </c>
      <c r="B45" s="36" t="str">
        <f>IF(OR($A45="",B$5=""),"",IFERROR(INDEX(Lists!$G$2:$G$2001,MATCH($A45&amp;"|"&amp;INT(B$5),Lists!$F$2:$F$2001,0)),""))</f>
        <v/>
      </c>
      <c r="C45" s="36" t="str">
        <f>IF(OR($A45="",C$5=""),"",IFERROR(INDEX(Lists!$G$2:$G$2001,MATCH($A45&amp;"|"&amp;INT(C$5),Lists!$F$2:$F$2001,0)),""))</f>
        <v/>
      </c>
      <c r="D45" s="36" t="str">
        <f>IF(OR($A45="",D$5=""),"",IFERROR(INDEX(Lists!$G$2:$G$2001,MATCH($A45&amp;"|"&amp;INT(D$5),Lists!$F$2:$F$2001,0)),""))</f>
        <v/>
      </c>
      <c r="E45" s="36" t="str">
        <f>IF(OR($A45="",E$5=""),"",IFERROR(INDEX(Lists!$G$2:$G$2001,MATCH($A45&amp;"|"&amp;INT(E$5),Lists!$F$2:$F$2001,0)),""))</f>
        <v/>
      </c>
      <c r="F45" s="36" t="str">
        <f>IF(OR($A45="",F$5=""),"",IFERROR(INDEX(Lists!$G$2:$G$2001,MATCH($A45&amp;"|"&amp;INT(F$5),Lists!$F$2:$F$2001,0)),""))</f>
        <v/>
      </c>
      <c r="G45" s="36" t="str">
        <f>IF(OR($A45="",G$5=""),"",IFERROR(INDEX(Lists!$G$2:$G$2001,MATCH($A45&amp;"|"&amp;INT(G$5),Lists!$F$2:$F$2001,0)),""))</f>
        <v/>
      </c>
      <c r="H45" s="36" t="str">
        <f>IF(OR($A45="",H$5=""),"",IFERROR(INDEX(Lists!$G$2:$G$2001,MATCH($A45&amp;"|"&amp;INT(H$5),Lists!$F$2:$F$2001,0)),""))</f>
        <v/>
      </c>
      <c r="I45" s="36" t="str">
        <f>IF(OR($A45="",I$5=""),"",IFERROR(INDEX(Lists!$G$2:$G$2001,MATCH($A45&amp;"|"&amp;INT(I$5),Lists!$F$2:$F$2001,0)),""))</f>
        <v/>
      </c>
      <c r="J45" s="36" t="str">
        <f>IF(OR($A45="",J$5=""),"",IFERROR(INDEX(Lists!$G$2:$G$2001,MATCH($A45&amp;"|"&amp;INT(J$5),Lists!$F$2:$F$2001,0)),""))</f>
        <v/>
      </c>
      <c r="K45" s="36" t="str">
        <f>IF(OR($A45="",K$5=""),"",IFERROR(INDEX(Lists!$G$2:$G$2001,MATCH($A45&amp;"|"&amp;INT(K$5),Lists!$F$2:$F$2001,0)),""))</f>
        <v/>
      </c>
      <c r="L45" s="36" t="str">
        <f>IF(OR($A45="",L$5=""),"",IFERROR(INDEX(Lists!$G$2:$G$2001,MATCH($A45&amp;"|"&amp;INT(L$5),Lists!$F$2:$F$2001,0)),""))</f>
        <v/>
      </c>
      <c r="M45" s="36" t="str">
        <f>IF(OR($A45="",M$5=""),"",IFERROR(INDEX(Lists!$G$2:$G$2001,MATCH($A45&amp;"|"&amp;INT(M$5),Lists!$F$2:$F$2001,0)),""))</f>
        <v/>
      </c>
      <c r="N45" s="36" t="str">
        <f>IF(OR($A45="",N$5=""),"",IFERROR(INDEX(Lists!$G$2:$G$2001,MATCH($A45&amp;"|"&amp;INT(N$5),Lists!$F$2:$F$2001,0)),""))</f>
        <v/>
      </c>
      <c r="O45" s="36" t="str">
        <f>IF(OR($A45="",O$5=""),"",IFERROR(INDEX(Lists!$G$2:$G$2001,MATCH($A45&amp;"|"&amp;INT(O$5),Lists!$F$2:$F$2001,0)),""))</f>
        <v/>
      </c>
      <c r="P45" s="36" t="str">
        <f>IF(OR($A45="",P$5=""),"",IFERROR(INDEX(Lists!$G$2:$G$2001,MATCH($A45&amp;"|"&amp;INT(P$5),Lists!$F$2:$F$2001,0)),""))</f>
        <v/>
      </c>
      <c r="Q45" s="36" t="str">
        <f>IF(OR($A45="",Q$5=""),"",IFERROR(INDEX(Lists!$G$2:$G$2001,MATCH($A45&amp;"|"&amp;INT(Q$5),Lists!$F$2:$F$2001,0)),""))</f>
        <v/>
      </c>
      <c r="R45" s="36" t="str">
        <f>IF(OR($A45="",R$5=""),"",IFERROR(INDEX(Lists!$G$2:$G$2001,MATCH($A45&amp;"|"&amp;INT(R$5),Lists!$F$2:$F$2001,0)),""))</f>
        <v/>
      </c>
      <c r="S45" s="36" t="str">
        <f>IF(OR($A45="",S$5=""),"",IFERROR(INDEX(Lists!$G$2:$G$2001,MATCH($A45&amp;"|"&amp;INT(S$5),Lists!$F$2:$F$2001,0)),""))</f>
        <v/>
      </c>
      <c r="T45" s="36" t="str">
        <f>IF(OR($A45="",T$5=""),"",IFERROR(INDEX(Lists!$G$2:$G$2001,MATCH($A45&amp;"|"&amp;INT(T$5),Lists!$F$2:$F$2001,0)),""))</f>
        <v/>
      </c>
      <c r="U45" s="36" t="str">
        <f>IF(OR($A45="",U$5=""),"",IFERROR(INDEX(Lists!$G$2:$G$2001,MATCH($A45&amp;"|"&amp;INT(U$5),Lists!$F$2:$F$2001,0)),""))</f>
        <v/>
      </c>
      <c r="V45" s="36" t="str">
        <f>IF(OR($A45="",V$5=""),"",IFERROR(INDEX(Lists!$G$2:$G$2001,MATCH($A45&amp;"|"&amp;INT(V$5),Lists!$F$2:$F$2001,0)),""))</f>
        <v/>
      </c>
      <c r="W45" s="36" t="str">
        <f>IF(OR($A45="",W$5=""),"",IFERROR(INDEX(Lists!$G$2:$G$2001,MATCH($A45&amp;"|"&amp;INT(W$5),Lists!$F$2:$F$2001,0)),""))</f>
        <v/>
      </c>
      <c r="X45" s="36" t="str">
        <f>IF(OR($A45="",X$5=""),"",IFERROR(INDEX(Lists!$G$2:$G$2001,MATCH($A45&amp;"|"&amp;INT(X$5),Lists!$F$2:$F$2001,0)),""))</f>
        <v/>
      </c>
      <c r="Y45" s="36" t="str">
        <f>IF(OR($A45="",Y$5=""),"",IFERROR(INDEX(Lists!$G$2:$G$2001,MATCH($A45&amp;"|"&amp;INT(Y$5),Lists!$F$2:$F$2001,0)),""))</f>
        <v/>
      </c>
      <c r="Z45" s="36" t="str">
        <f>IF(OR($A45="",Z$5=""),"",IFERROR(INDEX(Lists!$G$2:$G$2001,MATCH($A45&amp;"|"&amp;INT(Z$5),Lists!$F$2:$F$2001,0)),""))</f>
        <v/>
      </c>
      <c r="AA45" s="36" t="str">
        <f>IF(OR($A45="",AA$5=""),"",IFERROR(INDEX(Lists!$G$2:$G$2001,MATCH($A45&amp;"|"&amp;INT(AA$5),Lists!$F$2:$F$2001,0)),""))</f>
        <v/>
      </c>
      <c r="AB45" s="36" t="str">
        <f>IF(OR($A45="",AB$5=""),"",IFERROR(INDEX(Lists!$G$2:$G$2001,MATCH($A45&amp;"|"&amp;INT(AB$5),Lists!$F$2:$F$2001,0)),""))</f>
        <v/>
      </c>
      <c r="AC45" s="36" t="str">
        <f>IF(OR($A45="",AC$5=""),"",IFERROR(INDEX(Lists!$G$2:$G$2001,MATCH($A45&amp;"|"&amp;INT(AC$5),Lists!$F$2:$F$2001,0)),""))</f>
        <v/>
      </c>
      <c r="AD45" s="36" t="str">
        <f>IF(OR($A45="",AD$5=""),"",IFERROR(INDEX(Lists!$G$2:$G$2001,MATCH($A45&amp;"|"&amp;INT(AD$5),Lists!$F$2:$F$2001,0)),""))</f>
        <v/>
      </c>
      <c r="AE45" s="36" t="str">
        <f>IF(OR($A45="",AE$5=""),"",IFERROR(INDEX(Lists!$G$2:$G$2001,MATCH($A45&amp;"|"&amp;INT(AE$5),Lists!$F$2:$F$2001,0)),""))</f>
        <v/>
      </c>
      <c r="AF45" s="36" t="str">
        <f>IF(OR($A45="",AF$5=""),"",IFERROR(INDEX(Lists!$G$2:$G$2001,MATCH($A45&amp;"|"&amp;INT(AF$5),Lists!$F$2:$F$2001,0)),""))</f>
        <v/>
      </c>
      <c r="AG45" s="23" t="str">
        <f>IF($A45="","",SUMPRODUCT((LEN(B45:AF45)&gt;0)*1))</f>
        <v/>
      </c>
    </row>
    <row r="46" spans="1:33" x14ac:dyDescent="0.25">
      <c r="A46" s="22" t="str">
        <f>IF(Employees!$A$42="","",Employees!$A$42)</f>
        <v/>
      </c>
      <c r="B46" s="36" t="str">
        <f>IF(OR($A46="",B$5=""),"",IFERROR(INDEX(Lists!$G$2:$G$2001,MATCH($A46&amp;"|"&amp;INT(B$5),Lists!$F$2:$F$2001,0)),""))</f>
        <v/>
      </c>
      <c r="C46" s="36" t="str">
        <f>IF(OR($A46="",C$5=""),"",IFERROR(INDEX(Lists!$G$2:$G$2001,MATCH($A46&amp;"|"&amp;INT(C$5),Lists!$F$2:$F$2001,0)),""))</f>
        <v/>
      </c>
      <c r="D46" s="36" t="str">
        <f>IF(OR($A46="",D$5=""),"",IFERROR(INDEX(Lists!$G$2:$G$2001,MATCH($A46&amp;"|"&amp;INT(D$5),Lists!$F$2:$F$2001,0)),""))</f>
        <v/>
      </c>
      <c r="E46" s="36" t="str">
        <f>IF(OR($A46="",E$5=""),"",IFERROR(INDEX(Lists!$G$2:$G$2001,MATCH($A46&amp;"|"&amp;INT(E$5),Lists!$F$2:$F$2001,0)),""))</f>
        <v/>
      </c>
      <c r="F46" s="36" t="str">
        <f>IF(OR($A46="",F$5=""),"",IFERROR(INDEX(Lists!$G$2:$G$2001,MATCH($A46&amp;"|"&amp;INT(F$5),Lists!$F$2:$F$2001,0)),""))</f>
        <v/>
      </c>
      <c r="G46" s="36" t="str">
        <f>IF(OR($A46="",G$5=""),"",IFERROR(INDEX(Lists!$G$2:$G$2001,MATCH($A46&amp;"|"&amp;INT(G$5),Lists!$F$2:$F$2001,0)),""))</f>
        <v/>
      </c>
      <c r="H46" s="36" t="str">
        <f>IF(OR($A46="",H$5=""),"",IFERROR(INDEX(Lists!$G$2:$G$2001,MATCH($A46&amp;"|"&amp;INT(H$5),Lists!$F$2:$F$2001,0)),""))</f>
        <v/>
      </c>
      <c r="I46" s="36" t="str">
        <f>IF(OR($A46="",I$5=""),"",IFERROR(INDEX(Lists!$G$2:$G$2001,MATCH($A46&amp;"|"&amp;INT(I$5),Lists!$F$2:$F$2001,0)),""))</f>
        <v/>
      </c>
      <c r="J46" s="36" t="str">
        <f>IF(OR($A46="",J$5=""),"",IFERROR(INDEX(Lists!$G$2:$G$2001,MATCH($A46&amp;"|"&amp;INT(J$5),Lists!$F$2:$F$2001,0)),""))</f>
        <v/>
      </c>
      <c r="K46" s="36" t="str">
        <f>IF(OR($A46="",K$5=""),"",IFERROR(INDEX(Lists!$G$2:$G$2001,MATCH($A46&amp;"|"&amp;INT(K$5),Lists!$F$2:$F$2001,0)),""))</f>
        <v/>
      </c>
      <c r="L46" s="36" t="str">
        <f>IF(OR($A46="",L$5=""),"",IFERROR(INDEX(Lists!$G$2:$G$2001,MATCH($A46&amp;"|"&amp;INT(L$5),Lists!$F$2:$F$2001,0)),""))</f>
        <v/>
      </c>
      <c r="M46" s="36" t="str">
        <f>IF(OR($A46="",M$5=""),"",IFERROR(INDEX(Lists!$G$2:$G$2001,MATCH($A46&amp;"|"&amp;INT(M$5),Lists!$F$2:$F$2001,0)),""))</f>
        <v/>
      </c>
      <c r="N46" s="36" t="str">
        <f>IF(OR($A46="",N$5=""),"",IFERROR(INDEX(Lists!$G$2:$G$2001,MATCH($A46&amp;"|"&amp;INT(N$5),Lists!$F$2:$F$2001,0)),""))</f>
        <v/>
      </c>
      <c r="O46" s="36" t="str">
        <f>IF(OR($A46="",O$5=""),"",IFERROR(INDEX(Lists!$G$2:$G$2001,MATCH($A46&amp;"|"&amp;INT(O$5),Lists!$F$2:$F$2001,0)),""))</f>
        <v/>
      </c>
      <c r="P46" s="36" t="str">
        <f>IF(OR($A46="",P$5=""),"",IFERROR(INDEX(Lists!$G$2:$G$2001,MATCH($A46&amp;"|"&amp;INT(P$5),Lists!$F$2:$F$2001,0)),""))</f>
        <v/>
      </c>
      <c r="Q46" s="36" t="str">
        <f>IF(OR($A46="",Q$5=""),"",IFERROR(INDEX(Lists!$G$2:$G$2001,MATCH($A46&amp;"|"&amp;INT(Q$5),Lists!$F$2:$F$2001,0)),""))</f>
        <v/>
      </c>
      <c r="R46" s="36" t="str">
        <f>IF(OR($A46="",R$5=""),"",IFERROR(INDEX(Lists!$G$2:$G$2001,MATCH($A46&amp;"|"&amp;INT(R$5),Lists!$F$2:$F$2001,0)),""))</f>
        <v/>
      </c>
      <c r="S46" s="36" t="str">
        <f>IF(OR($A46="",S$5=""),"",IFERROR(INDEX(Lists!$G$2:$G$2001,MATCH($A46&amp;"|"&amp;INT(S$5),Lists!$F$2:$F$2001,0)),""))</f>
        <v/>
      </c>
      <c r="T46" s="36" t="str">
        <f>IF(OR($A46="",T$5=""),"",IFERROR(INDEX(Lists!$G$2:$G$2001,MATCH($A46&amp;"|"&amp;INT(T$5),Lists!$F$2:$F$2001,0)),""))</f>
        <v/>
      </c>
      <c r="U46" s="36" t="str">
        <f>IF(OR($A46="",U$5=""),"",IFERROR(INDEX(Lists!$G$2:$G$2001,MATCH($A46&amp;"|"&amp;INT(U$5),Lists!$F$2:$F$2001,0)),""))</f>
        <v/>
      </c>
      <c r="V46" s="36" t="str">
        <f>IF(OR($A46="",V$5=""),"",IFERROR(INDEX(Lists!$G$2:$G$2001,MATCH($A46&amp;"|"&amp;INT(V$5),Lists!$F$2:$F$2001,0)),""))</f>
        <v/>
      </c>
      <c r="W46" s="36" t="str">
        <f>IF(OR($A46="",W$5=""),"",IFERROR(INDEX(Lists!$G$2:$G$2001,MATCH($A46&amp;"|"&amp;INT(W$5),Lists!$F$2:$F$2001,0)),""))</f>
        <v/>
      </c>
      <c r="X46" s="36" t="str">
        <f>IF(OR($A46="",X$5=""),"",IFERROR(INDEX(Lists!$G$2:$G$2001,MATCH($A46&amp;"|"&amp;INT(X$5),Lists!$F$2:$F$2001,0)),""))</f>
        <v/>
      </c>
      <c r="Y46" s="36" t="str">
        <f>IF(OR($A46="",Y$5=""),"",IFERROR(INDEX(Lists!$G$2:$G$2001,MATCH($A46&amp;"|"&amp;INT(Y$5),Lists!$F$2:$F$2001,0)),""))</f>
        <v/>
      </c>
      <c r="Z46" s="36" t="str">
        <f>IF(OR($A46="",Z$5=""),"",IFERROR(INDEX(Lists!$G$2:$G$2001,MATCH($A46&amp;"|"&amp;INT(Z$5),Lists!$F$2:$F$2001,0)),""))</f>
        <v/>
      </c>
      <c r="AA46" s="36" t="str">
        <f>IF(OR($A46="",AA$5=""),"",IFERROR(INDEX(Lists!$G$2:$G$2001,MATCH($A46&amp;"|"&amp;INT(AA$5),Lists!$F$2:$F$2001,0)),""))</f>
        <v/>
      </c>
      <c r="AB46" s="36" t="str">
        <f>IF(OR($A46="",AB$5=""),"",IFERROR(INDEX(Lists!$G$2:$G$2001,MATCH($A46&amp;"|"&amp;INT(AB$5),Lists!$F$2:$F$2001,0)),""))</f>
        <v/>
      </c>
      <c r="AC46" s="36" t="str">
        <f>IF(OR($A46="",AC$5=""),"",IFERROR(INDEX(Lists!$G$2:$G$2001,MATCH($A46&amp;"|"&amp;INT(AC$5),Lists!$F$2:$F$2001,0)),""))</f>
        <v/>
      </c>
      <c r="AD46" s="36" t="str">
        <f>IF(OR($A46="",AD$5=""),"",IFERROR(INDEX(Lists!$G$2:$G$2001,MATCH($A46&amp;"|"&amp;INT(AD$5),Lists!$F$2:$F$2001,0)),""))</f>
        <v/>
      </c>
      <c r="AE46" s="36" t="str">
        <f>IF(OR($A46="",AE$5=""),"",IFERROR(INDEX(Lists!$G$2:$G$2001,MATCH($A46&amp;"|"&amp;INT(AE$5),Lists!$F$2:$F$2001,0)),""))</f>
        <v/>
      </c>
      <c r="AF46" s="36" t="str">
        <f>IF(OR($A46="",AF$5=""),"",IFERROR(INDEX(Lists!$G$2:$G$2001,MATCH($A46&amp;"|"&amp;INT(AF$5),Lists!$F$2:$F$2001,0)),""))</f>
        <v/>
      </c>
      <c r="AG46" s="23" t="str">
        <f>IF($A46="","",SUMPRODUCT((LEN(B46:AF46)&gt;0)*1))</f>
        <v/>
      </c>
    </row>
    <row r="47" spans="1:33" x14ac:dyDescent="0.25">
      <c r="A47" s="22" t="str">
        <f>IF(Employees!$A$43="","",Employees!$A$43)</f>
        <v/>
      </c>
      <c r="B47" s="36" t="str">
        <f>IF(OR($A47="",B$5=""),"",IFERROR(INDEX(Lists!$G$2:$G$2001,MATCH($A47&amp;"|"&amp;INT(B$5),Lists!$F$2:$F$2001,0)),""))</f>
        <v/>
      </c>
      <c r="C47" s="36" t="str">
        <f>IF(OR($A47="",C$5=""),"",IFERROR(INDEX(Lists!$G$2:$G$2001,MATCH($A47&amp;"|"&amp;INT(C$5),Lists!$F$2:$F$2001,0)),""))</f>
        <v/>
      </c>
      <c r="D47" s="36" t="str">
        <f>IF(OR($A47="",D$5=""),"",IFERROR(INDEX(Lists!$G$2:$G$2001,MATCH($A47&amp;"|"&amp;INT(D$5),Lists!$F$2:$F$2001,0)),""))</f>
        <v/>
      </c>
      <c r="E47" s="36" t="str">
        <f>IF(OR($A47="",E$5=""),"",IFERROR(INDEX(Lists!$G$2:$G$2001,MATCH($A47&amp;"|"&amp;INT(E$5),Lists!$F$2:$F$2001,0)),""))</f>
        <v/>
      </c>
      <c r="F47" s="36" t="str">
        <f>IF(OR($A47="",F$5=""),"",IFERROR(INDEX(Lists!$G$2:$G$2001,MATCH($A47&amp;"|"&amp;INT(F$5),Lists!$F$2:$F$2001,0)),""))</f>
        <v/>
      </c>
      <c r="G47" s="36" t="str">
        <f>IF(OR($A47="",G$5=""),"",IFERROR(INDEX(Lists!$G$2:$G$2001,MATCH($A47&amp;"|"&amp;INT(G$5),Lists!$F$2:$F$2001,0)),""))</f>
        <v/>
      </c>
      <c r="H47" s="36" t="str">
        <f>IF(OR($A47="",H$5=""),"",IFERROR(INDEX(Lists!$G$2:$G$2001,MATCH($A47&amp;"|"&amp;INT(H$5),Lists!$F$2:$F$2001,0)),""))</f>
        <v/>
      </c>
      <c r="I47" s="36" t="str">
        <f>IF(OR($A47="",I$5=""),"",IFERROR(INDEX(Lists!$G$2:$G$2001,MATCH($A47&amp;"|"&amp;INT(I$5),Lists!$F$2:$F$2001,0)),""))</f>
        <v/>
      </c>
      <c r="J47" s="36" t="str">
        <f>IF(OR($A47="",J$5=""),"",IFERROR(INDEX(Lists!$G$2:$G$2001,MATCH($A47&amp;"|"&amp;INT(J$5),Lists!$F$2:$F$2001,0)),""))</f>
        <v/>
      </c>
      <c r="K47" s="36" t="str">
        <f>IF(OR($A47="",K$5=""),"",IFERROR(INDEX(Lists!$G$2:$G$2001,MATCH($A47&amp;"|"&amp;INT(K$5),Lists!$F$2:$F$2001,0)),""))</f>
        <v/>
      </c>
      <c r="L47" s="36" t="str">
        <f>IF(OR($A47="",L$5=""),"",IFERROR(INDEX(Lists!$G$2:$G$2001,MATCH($A47&amp;"|"&amp;INT(L$5),Lists!$F$2:$F$2001,0)),""))</f>
        <v/>
      </c>
      <c r="M47" s="36" t="str">
        <f>IF(OR($A47="",M$5=""),"",IFERROR(INDEX(Lists!$G$2:$G$2001,MATCH($A47&amp;"|"&amp;INT(M$5),Lists!$F$2:$F$2001,0)),""))</f>
        <v/>
      </c>
      <c r="N47" s="36" t="str">
        <f>IF(OR($A47="",N$5=""),"",IFERROR(INDEX(Lists!$G$2:$G$2001,MATCH($A47&amp;"|"&amp;INT(N$5),Lists!$F$2:$F$2001,0)),""))</f>
        <v/>
      </c>
      <c r="O47" s="36" t="str">
        <f>IF(OR($A47="",O$5=""),"",IFERROR(INDEX(Lists!$G$2:$G$2001,MATCH($A47&amp;"|"&amp;INT(O$5),Lists!$F$2:$F$2001,0)),""))</f>
        <v/>
      </c>
      <c r="P47" s="36" t="str">
        <f>IF(OR($A47="",P$5=""),"",IFERROR(INDEX(Lists!$G$2:$G$2001,MATCH($A47&amp;"|"&amp;INT(P$5),Lists!$F$2:$F$2001,0)),""))</f>
        <v/>
      </c>
      <c r="Q47" s="36" t="str">
        <f>IF(OR($A47="",Q$5=""),"",IFERROR(INDEX(Lists!$G$2:$G$2001,MATCH($A47&amp;"|"&amp;INT(Q$5),Lists!$F$2:$F$2001,0)),""))</f>
        <v/>
      </c>
      <c r="R47" s="36" t="str">
        <f>IF(OR($A47="",R$5=""),"",IFERROR(INDEX(Lists!$G$2:$G$2001,MATCH($A47&amp;"|"&amp;INT(R$5),Lists!$F$2:$F$2001,0)),""))</f>
        <v/>
      </c>
      <c r="S47" s="36" t="str">
        <f>IF(OR($A47="",S$5=""),"",IFERROR(INDEX(Lists!$G$2:$G$2001,MATCH($A47&amp;"|"&amp;INT(S$5),Lists!$F$2:$F$2001,0)),""))</f>
        <v/>
      </c>
      <c r="T47" s="36" t="str">
        <f>IF(OR($A47="",T$5=""),"",IFERROR(INDEX(Lists!$G$2:$G$2001,MATCH($A47&amp;"|"&amp;INT(T$5),Lists!$F$2:$F$2001,0)),""))</f>
        <v/>
      </c>
      <c r="U47" s="36" t="str">
        <f>IF(OR($A47="",U$5=""),"",IFERROR(INDEX(Lists!$G$2:$G$2001,MATCH($A47&amp;"|"&amp;INT(U$5),Lists!$F$2:$F$2001,0)),""))</f>
        <v/>
      </c>
      <c r="V47" s="36" t="str">
        <f>IF(OR($A47="",V$5=""),"",IFERROR(INDEX(Lists!$G$2:$G$2001,MATCH($A47&amp;"|"&amp;INT(V$5),Lists!$F$2:$F$2001,0)),""))</f>
        <v/>
      </c>
      <c r="W47" s="36" t="str">
        <f>IF(OR($A47="",W$5=""),"",IFERROR(INDEX(Lists!$G$2:$G$2001,MATCH($A47&amp;"|"&amp;INT(W$5),Lists!$F$2:$F$2001,0)),""))</f>
        <v/>
      </c>
      <c r="X47" s="36" t="str">
        <f>IF(OR($A47="",X$5=""),"",IFERROR(INDEX(Lists!$G$2:$G$2001,MATCH($A47&amp;"|"&amp;INT(X$5),Lists!$F$2:$F$2001,0)),""))</f>
        <v/>
      </c>
      <c r="Y47" s="36" t="str">
        <f>IF(OR($A47="",Y$5=""),"",IFERROR(INDEX(Lists!$G$2:$G$2001,MATCH($A47&amp;"|"&amp;INT(Y$5),Lists!$F$2:$F$2001,0)),""))</f>
        <v/>
      </c>
      <c r="Z47" s="36" t="str">
        <f>IF(OR($A47="",Z$5=""),"",IFERROR(INDEX(Lists!$G$2:$G$2001,MATCH($A47&amp;"|"&amp;INT(Z$5),Lists!$F$2:$F$2001,0)),""))</f>
        <v/>
      </c>
      <c r="AA47" s="36" t="str">
        <f>IF(OR($A47="",AA$5=""),"",IFERROR(INDEX(Lists!$G$2:$G$2001,MATCH($A47&amp;"|"&amp;INT(AA$5),Lists!$F$2:$F$2001,0)),""))</f>
        <v/>
      </c>
      <c r="AB47" s="36" t="str">
        <f>IF(OR($A47="",AB$5=""),"",IFERROR(INDEX(Lists!$G$2:$G$2001,MATCH($A47&amp;"|"&amp;INT(AB$5),Lists!$F$2:$F$2001,0)),""))</f>
        <v/>
      </c>
      <c r="AC47" s="36" t="str">
        <f>IF(OR($A47="",AC$5=""),"",IFERROR(INDEX(Lists!$G$2:$G$2001,MATCH($A47&amp;"|"&amp;INT(AC$5),Lists!$F$2:$F$2001,0)),""))</f>
        <v/>
      </c>
      <c r="AD47" s="36" t="str">
        <f>IF(OR($A47="",AD$5=""),"",IFERROR(INDEX(Lists!$G$2:$G$2001,MATCH($A47&amp;"|"&amp;INT(AD$5),Lists!$F$2:$F$2001,0)),""))</f>
        <v/>
      </c>
      <c r="AE47" s="36" t="str">
        <f>IF(OR($A47="",AE$5=""),"",IFERROR(INDEX(Lists!$G$2:$G$2001,MATCH($A47&amp;"|"&amp;INT(AE$5),Lists!$F$2:$F$2001,0)),""))</f>
        <v/>
      </c>
      <c r="AF47" s="36" t="str">
        <f>IF(OR($A47="",AF$5=""),"",IFERROR(INDEX(Lists!$G$2:$G$2001,MATCH($A47&amp;"|"&amp;INT(AF$5),Lists!$F$2:$F$2001,0)),""))</f>
        <v/>
      </c>
      <c r="AG47" s="23" t="str">
        <f>IF($A47="","",SUMPRODUCT((LEN(B47:AF47)&gt;0)*1))</f>
        <v/>
      </c>
    </row>
    <row r="48" spans="1:33" x14ac:dyDescent="0.25">
      <c r="A48" s="22" t="str">
        <f>IF(Employees!$A$44="","",Employees!$A$44)</f>
        <v/>
      </c>
      <c r="B48" s="36" t="str">
        <f>IF(OR($A48="",B$5=""),"",IFERROR(INDEX(Lists!$G$2:$G$2001,MATCH($A48&amp;"|"&amp;INT(B$5),Lists!$F$2:$F$2001,0)),""))</f>
        <v/>
      </c>
      <c r="C48" s="36" t="str">
        <f>IF(OR($A48="",C$5=""),"",IFERROR(INDEX(Lists!$G$2:$G$2001,MATCH($A48&amp;"|"&amp;INT(C$5),Lists!$F$2:$F$2001,0)),""))</f>
        <v/>
      </c>
      <c r="D48" s="36" t="str">
        <f>IF(OR($A48="",D$5=""),"",IFERROR(INDEX(Lists!$G$2:$G$2001,MATCH($A48&amp;"|"&amp;INT(D$5),Lists!$F$2:$F$2001,0)),""))</f>
        <v/>
      </c>
      <c r="E48" s="36" t="str">
        <f>IF(OR($A48="",E$5=""),"",IFERROR(INDEX(Lists!$G$2:$G$2001,MATCH($A48&amp;"|"&amp;INT(E$5),Lists!$F$2:$F$2001,0)),""))</f>
        <v/>
      </c>
      <c r="F48" s="36" t="str">
        <f>IF(OR($A48="",F$5=""),"",IFERROR(INDEX(Lists!$G$2:$G$2001,MATCH($A48&amp;"|"&amp;INT(F$5),Lists!$F$2:$F$2001,0)),""))</f>
        <v/>
      </c>
      <c r="G48" s="36" t="str">
        <f>IF(OR($A48="",G$5=""),"",IFERROR(INDEX(Lists!$G$2:$G$2001,MATCH($A48&amp;"|"&amp;INT(G$5),Lists!$F$2:$F$2001,0)),""))</f>
        <v/>
      </c>
      <c r="H48" s="36" t="str">
        <f>IF(OR($A48="",H$5=""),"",IFERROR(INDEX(Lists!$G$2:$G$2001,MATCH($A48&amp;"|"&amp;INT(H$5),Lists!$F$2:$F$2001,0)),""))</f>
        <v/>
      </c>
      <c r="I48" s="36" t="str">
        <f>IF(OR($A48="",I$5=""),"",IFERROR(INDEX(Lists!$G$2:$G$2001,MATCH($A48&amp;"|"&amp;INT(I$5),Lists!$F$2:$F$2001,0)),""))</f>
        <v/>
      </c>
      <c r="J48" s="36" t="str">
        <f>IF(OR($A48="",J$5=""),"",IFERROR(INDEX(Lists!$G$2:$G$2001,MATCH($A48&amp;"|"&amp;INT(J$5),Lists!$F$2:$F$2001,0)),""))</f>
        <v/>
      </c>
      <c r="K48" s="36" t="str">
        <f>IF(OR($A48="",K$5=""),"",IFERROR(INDEX(Lists!$G$2:$G$2001,MATCH($A48&amp;"|"&amp;INT(K$5),Lists!$F$2:$F$2001,0)),""))</f>
        <v/>
      </c>
      <c r="L48" s="36" t="str">
        <f>IF(OR($A48="",L$5=""),"",IFERROR(INDEX(Lists!$G$2:$G$2001,MATCH($A48&amp;"|"&amp;INT(L$5),Lists!$F$2:$F$2001,0)),""))</f>
        <v/>
      </c>
      <c r="M48" s="36" t="str">
        <f>IF(OR($A48="",M$5=""),"",IFERROR(INDEX(Lists!$G$2:$G$2001,MATCH($A48&amp;"|"&amp;INT(M$5),Lists!$F$2:$F$2001,0)),""))</f>
        <v/>
      </c>
      <c r="N48" s="36" t="str">
        <f>IF(OR($A48="",N$5=""),"",IFERROR(INDEX(Lists!$G$2:$G$2001,MATCH($A48&amp;"|"&amp;INT(N$5),Lists!$F$2:$F$2001,0)),""))</f>
        <v/>
      </c>
      <c r="O48" s="36" t="str">
        <f>IF(OR($A48="",O$5=""),"",IFERROR(INDEX(Lists!$G$2:$G$2001,MATCH($A48&amp;"|"&amp;INT(O$5),Lists!$F$2:$F$2001,0)),""))</f>
        <v/>
      </c>
      <c r="P48" s="36" t="str">
        <f>IF(OR($A48="",P$5=""),"",IFERROR(INDEX(Lists!$G$2:$G$2001,MATCH($A48&amp;"|"&amp;INT(P$5),Lists!$F$2:$F$2001,0)),""))</f>
        <v/>
      </c>
      <c r="Q48" s="36" t="str">
        <f>IF(OR($A48="",Q$5=""),"",IFERROR(INDEX(Lists!$G$2:$G$2001,MATCH($A48&amp;"|"&amp;INT(Q$5),Lists!$F$2:$F$2001,0)),""))</f>
        <v/>
      </c>
      <c r="R48" s="36" t="str">
        <f>IF(OR($A48="",R$5=""),"",IFERROR(INDEX(Lists!$G$2:$G$2001,MATCH($A48&amp;"|"&amp;INT(R$5),Lists!$F$2:$F$2001,0)),""))</f>
        <v/>
      </c>
      <c r="S48" s="36" t="str">
        <f>IF(OR($A48="",S$5=""),"",IFERROR(INDEX(Lists!$G$2:$G$2001,MATCH($A48&amp;"|"&amp;INT(S$5),Lists!$F$2:$F$2001,0)),""))</f>
        <v/>
      </c>
      <c r="T48" s="36" t="str">
        <f>IF(OR($A48="",T$5=""),"",IFERROR(INDEX(Lists!$G$2:$G$2001,MATCH($A48&amp;"|"&amp;INT(T$5),Lists!$F$2:$F$2001,0)),""))</f>
        <v/>
      </c>
      <c r="U48" s="36" t="str">
        <f>IF(OR($A48="",U$5=""),"",IFERROR(INDEX(Lists!$G$2:$G$2001,MATCH($A48&amp;"|"&amp;INT(U$5),Lists!$F$2:$F$2001,0)),""))</f>
        <v/>
      </c>
      <c r="V48" s="36" t="str">
        <f>IF(OR($A48="",V$5=""),"",IFERROR(INDEX(Lists!$G$2:$G$2001,MATCH($A48&amp;"|"&amp;INT(V$5),Lists!$F$2:$F$2001,0)),""))</f>
        <v/>
      </c>
      <c r="W48" s="36" t="str">
        <f>IF(OR($A48="",W$5=""),"",IFERROR(INDEX(Lists!$G$2:$G$2001,MATCH($A48&amp;"|"&amp;INT(W$5),Lists!$F$2:$F$2001,0)),""))</f>
        <v/>
      </c>
      <c r="X48" s="36" t="str">
        <f>IF(OR($A48="",X$5=""),"",IFERROR(INDEX(Lists!$G$2:$G$2001,MATCH($A48&amp;"|"&amp;INT(X$5),Lists!$F$2:$F$2001,0)),""))</f>
        <v/>
      </c>
      <c r="Y48" s="36" t="str">
        <f>IF(OR($A48="",Y$5=""),"",IFERROR(INDEX(Lists!$G$2:$G$2001,MATCH($A48&amp;"|"&amp;INT(Y$5),Lists!$F$2:$F$2001,0)),""))</f>
        <v/>
      </c>
      <c r="Z48" s="36" t="str">
        <f>IF(OR($A48="",Z$5=""),"",IFERROR(INDEX(Lists!$G$2:$G$2001,MATCH($A48&amp;"|"&amp;INT(Z$5),Lists!$F$2:$F$2001,0)),""))</f>
        <v/>
      </c>
      <c r="AA48" s="36" t="str">
        <f>IF(OR($A48="",AA$5=""),"",IFERROR(INDEX(Lists!$G$2:$G$2001,MATCH($A48&amp;"|"&amp;INT(AA$5),Lists!$F$2:$F$2001,0)),""))</f>
        <v/>
      </c>
      <c r="AB48" s="36" t="str">
        <f>IF(OR($A48="",AB$5=""),"",IFERROR(INDEX(Lists!$G$2:$G$2001,MATCH($A48&amp;"|"&amp;INT(AB$5),Lists!$F$2:$F$2001,0)),""))</f>
        <v/>
      </c>
      <c r="AC48" s="36" t="str">
        <f>IF(OR($A48="",AC$5=""),"",IFERROR(INDEX(Lists!$G$2:$G$2001,MATCH($A48&amp;"|"&amp;INT(AC$5),Lists!$F$2:$F$2001,0)),""))</f>
        <v/>
      </c>
      <c r="AD48" s="36" t="str">
        <f>IF(OR($A48="",AD$5=""),"",IFERROR(INDEX(Lists!$G$2:$G$2001,MATCH($A48&amp;"|"&amp;INT(AD$5),Lists!$F$2:$F$2001,0)),""))</f>
        <v/>
      </c>
      <c r="AE48" s="36" t="str">
        <f>IF(OR($A48="",AE$5=""),"",IFERROR(INDEX(Lists!$G$2:$G$2001,MATCH($A48&amp;"|"&amp;INT(AE$5),Lists!$F$2:$F$2001,0)),""))</f>
        <v/>
      </c>
      <c r="AF48" s="36" t="str">
        <f>IF(OR($A48="",AF$5=""),"",IFERROR(INDEX(Lists!$G$2:$G$2001,MATCH($A48&amp;"|"&amp;INT(AF$5),Lists!$F$2:$F$2001,0)),""))</f>
        <v/>
      </c>
      <c r="AG48" s="23" t="str">
        <f>IF($A48="","",SUMPRODUCT((LEN(B48:AF48)&gt;0)*1))</f>
        <v/>
      </c>
    </row>
    <row r="49" spans="1:33" x14ac:dyDescent="0.25">
      <c r="A49" s="22" t="str">
        <f>IF(Employees!$A$45="","",Employees!$A$45)</f>
        <v/>
      </c>
      <c r="B49" s="36" t="str">
        <f>IF(OR($A49="",B$5=""),"",IFERROR(INDEX(Lists!$G$2:$G$2001,MATCH($A49&amp;"|"&amp;INT(B$5),Lists!$F$2:$F$2001,0)),""))</f>
        <v/>
      </c>
      <c r="C49" s="36" t="str">
        <f>IF(OR($A49="",C$5=""),"",IFERROR(INDEX(Lists!$G$2:$G$2001,MATCH($A49&amp;"|"&amp;INT(C$5),Lists!$F$2:$F$2001,0)),""))</f>
        <v/>
      </c>
      <c r="D49" s="36" t="str">
        <f>IF(OR($A49="",D$5=""),"",IFERROR(INDEX(Lists!$G$2:$G$2001,MATCH($A49&amp;"|"&amp;INT(D$5),Lists!$F$2:$F$2001,0)),""))</f>
        <v/>
      </c>
      <c r="E49" s="36" t="str">
        <f>IF(OR($A49="",E$5=""),"",IFERROR(INDEX(Lists!$G$2:$G$2001,MATCH($A49&amp;"|"&amp;INT(E$5),Lists!$F$2:$F$2001,0)),""))</f>
        <v/>
      </c>
      <c r="F49" s="36" t="str">
        <f>IF(OR($A49="",F$5=""),"",IFERROR(INDEX(Lists!$G$2:$G$2001,MATCH($A49&amp;"|"&amp;INT(F$5),Lists!$F$2:$F$2001,0)),""))</f>
        <v/>
      </c>
      <c r="G49" s="36" t="str">
        <f>IF(OR($A49="",G$5=""),"",IFERROR(INDEX(Lists!$G$2:$G$2001,MATCH($A49&amp;"|"&amp;INT(G$5),Lists!$F$2:$F$2001,0)),""))</f>
        <v/>
      </c>
      <c r="H49" s="36" t="str">
        <f>IF(OR($A49="",H$5=""),"",IFERROR(INDEX(Lists!$G$2:$G$2001,MATCH($A49&amp;"|"&amp;INT(H$5),Lists!$F$2:$F$2001,0)),""))</f>
        <v/>
      </c>
      <c r="I49" s="36" t="str">
        <f>IF(OR($A49="",I$5=""),"",IFERROR(INDEX(Lists!$G$2:$G$2001,MATCH($A49&amp;"|"&amp;INT(I$5),Lists!$F$2:$F$2001,0)),""))</f>
        <v/>
      </c>
      <c r="J49" s="36" t="str">
        <f>IF(OR($A49="",J$5=""),"",IFERROR(INDEX(Lists!$G$2:$G$2001,MATCH($A49&amp;"|"&amp;INT(J$5),Lists!$F$2:$F$2001,0)),""))</f>
        <v/>
      </c>
      <c r="K49" s="36" t="str">
        <f>IF(OR($A49="",K$5=""),"",IFERROR(INDEX(Lists!$G$2:$G$2001,MATCH($A49&amp;"|"&amp;INT(K$5),Lists!$F$2:$F$2001,0)),""))</f>
        <v/>
      </c>
      <c r="L49" s="36" t="str">
        <f>IF(OR($A49="",L$5=""),"",IFERROR(INDEX(Lists!$G$2:$G$2001,MATCH($A49&amp;"|"&amp;INT(L$5),Lists!$F$2:$F$2001,0)),""))</f>
        <v/>
      </c>
      <c r="M49" s="36" t="str">
        <f>IF(OR($A49="",M$5=""),"",IFERROR(INDEX(Lists!$G$2:$G$2001,MATCH($A49&amp;"|"&amp;INT(M$5),Lists!$F$2:$F$2001,0)),""))</f>
        <v/>
      </c>
      <c r="N49" s="36" t="str">
        <f>IF(OR($A49="",N$5=""),"",IFERROR(INDEX(Lists!$G$2:$G$2001,MATCH($A49&amp;"|"&amp;INT(N$5),Lists!$F$2:$F$2001,0)),""))</f>
        <v/>
      </c>
      <c r="O49" s="36" t="str">
        <f>IF(OR($A49="",O$5=""),"",IFERROR(INDEX(Lists!$G$2:$G$2001,MATCH($A49&amp;"|"&amp;INT(O$5),Lists!$F$2:$F$2001,0)),""))</f>
        <v/>
      </c>
      <c r="P49" s="36" t="str">
        <f>IF(OR($A49="",P$5=""),"",IFERROR(INDEX(Lists!$G$2:$G$2001,MATCH($A49&amp;"|"&amp;INT(P$5),Lists!$F$2:$F$2001,0)),""))</f>
        <v/>
      </c>
      <c r="Q49" s="36" t="str">
        <f>IF(OR($A49="",Q$5=""),"",IFERROR(INDEX(Lists!$G$2:$G$2001,MATCH($A49&amp;"|"&amp;INT(Q$5),Lists!$F$2:$F$2001,0)),""))</f>
        <v/>
      </c>
      <c r="R49" s="36" t="str">
        <f>IF(OR($A49="",R$5=""),"",IFERROR(INDEX(Lists!$G$2:$G$2001,MATCH($A49&amp;"|"&amp;INT(R$5),Lists!$F$2:$F$2001,0)),""))</f>
        <v/>
      </c>
      <c r="S49" s="36" t="str">
        <f>IF(OR($A49="",S$5=""),"",IFERROR(INDEX(Lists!$G$2:$G$2001,MATCH($A49&amp;"|"&amp;INT(S$5),Lists!$F$2:$F$2001,0)),""))</f>
        <v/>
      </c>
      <c r="T49" s="36" t="str">
        <f>IF(OR($A49="",T$5=""),"",IFERROR(INDEX(Lists!$G$2:$G$2001,MATCH($A49&amp;"|"&amp;INT(T$5),Lists!$F$2:$F$2001,0)),""))</f>
        <v/>
      </c>
      <c r="U49" s="36" t="str">
        <f>IF(OR($A49="",U$5=""),"",IFERROR(INDEX(Lists!$G$2:$G$2001,MATCH($A49&amp;"|"&amp;INT(U$5),Lists!$F$2:$F$2001,0)),""))</f>
        <v/>
      </c>
      <c r="V49" s="36" t="str">
        <f>IF(OR($A49="",V$5=""),"",IFERROR(INDEX(Lists!$G$2:$G$2001,MATCH($A49&amp;"|"&amp;INT(V$5),Lists!$F$2:$F$2001,0)),""))</f>
        <v/>
      </c>
      <c r="W49" s="36" t="str">
        <f>IF(OR($A49="",W$5=""),"",IFERROR(INDEX(Lists!$G$2:$G$2001,MATCH($A49&amp;"|"&amp;INT(W$5),Lists!$F$2:$F$2001,0)),""))</f>
        <v/>
      </c>
      <c r="X49" s="36" t="str">
        <f>IF(OR($A49="",X$5=""),"",IFERROR(INDEX(Lists!$G$2:$G$2001,MATCH($A49&amp;"|"&amp;INT(X$5),Lists!$F$2:$F$2001,0)),""))</f>
        <v/>
      </c>
      <c r="Y49" s="36" t="str">
        <f>IF(OR($A49="",Y$5=""),"",IFERROR(INDEX(Lists!$G$2:$G$2001,MATCH($A49&amp;"|"&amp;INT(Y$5),Lists!$F$2:$F$2001,0)),""))</f>
        <v/>
      </c>
      <c r="Z49" s="36" t="str">
        <f>IF(OR($A49="",Z$5=""),"",IFERROR(INDEX(Lists!$G$2:$G$2001,MATCH($A49&amp;"|"&amp;INT(Z$5),Lists!$F$2:$F$2001,0)),""))</f>
        <v/>
      </c>
      <c r="AA49" s="36" t="str">
        <f>IF(OR($A49="",AA$5=""),"",IFERROR(INDEX(Lists!$G$2:$G$2001,MATCH($A49&amp;"|"&amp;INT(AA$5),Lists!$F$2:$F$2001,0)),""))</f>
        <v/>
      </c>
      <c r="AB49" s="36" t="str">
        <f>IF(OR($A49="",AB$5=""),"",IFERROR(INDEX(Lists!$G$2:$G$2001,MATCH($A49&amp;"|"&amp;INT(AB$5),Lists!$F$2:$F$2001,0)),""))</f>
        <v/>
      </c>
      <c r="AC49" s="36" t="str">
        <f>IF(OR($A49="",AC$5=""),"",IFERROR(INDEX(Lists!$G$2:$G$2001,MATCH($A49&amp;"|"&amp;INT(AC$5),Lists!$F$2:$F$2001,0)),""))</f>
        <v/>
      </c>
      <c r="AD49" s="36" t="str">
        <f>IF(OR($A49="",AD$5=""),"",IFERROR(INDEX(Lists!$G$2:$G$2001,MATCH($A49&amp;"|"&amp;INT(AD$5),Lists!$F$2:$F$2001,0)),""))</f>
        <v/>
      </c>
      <c r="AE49" s="36" t="str">
        <f>IF(OR($A49="",AE$5=""),"",IFERROR(INDEX(Lists!$G$2:$G$2001,MATCH($A49&amp;"|"&amp;INT(AE$5),Lists!$F$2:$F$2001,0)),""))</f>
        <v/>
      </c>
      <c r="AF49" s="36" t="str">
        <f>IF(OR($A49="",AF$5=""),"",IFERROR(INDEX(Lists!$G$2:$G$2001,MATCH($A49&amp;"|"&amp;INT(AF$5),Lists!$F$2:$F$2001,0)),""))</f>
        <v/>
      </c>
      <c r="AG49" s="23" t="str">
        <f>IF($A49="","",SUMPRODUCT((LEN(B49:AF49)&gt;0)*1))</f>
        <v/>
      </c>
    </row>
    <row r="50" spans="1:33" x14ac:dyDescent="0.25">
      <c r="A50" s="22" t="str">
        <f>IF(Employees!$A$46="","",Employees!$A$46)</f>
        <v/>
      </c>
      <c r="B50" s="36" t="str">
        <f>IF(OR($A50="",B$5=""),"",IFERROR(INDEX(Lists!$G$2:$G$2001,MATCH($A50&amp;"|"&amp;INT(B$5),Lists!$F$2:$F$2001,0)),""))</f>
        <v/>
      </c>
      <c r="C50" s="36" t="str">
        <f>IF(OR($A50="",C$5=""),"",IFERROR(INDEX(Lists!$G$2:$G$2001,MATCH($A50&amp;"|"&amp;INT(C$5),Lists!$F$2:$F$2001,0)),""))</f>
        <v/>
      </c>
      <c r="D50" s="36" t="str">
        <f>IF(OR($A50="",D$5=""),"",IFERROR(INDEX(Lists!$G$2:$G$2001,MATCH($A50&amp;"|"&amp;INT(D$5),Lists!$F$2:$F$2001,0)),""))</f>
        <v/>
      </c>
      <c r="E50" s="36" t="str">
        <f>IF(OR($A50="",E$5=""),"",IFERROR(INDEX(Lists!$G$2:$G$2001,MATCH($A50&amp;"|"&amp;INT(E$5),Lists!$F$2:$F$2001,0)),""))</f>
        <v/>
      </c>
      <c r="F50" s="36" t="str">
        <f>IF(OR($A50="",F$5=""),"",IFERROR(INDEX(Lists!$G$2:$G$2001,MATCH($A50&amp;"|"&amp;INT(F$5),Lists!$F$2:$F$2001,0)),""))</f>
        <v/>
      </c>
      <c r="G50" s="36" t="str">
        <f>IF(OR($A50="",G$5=""),"",IFERROR(INDEX(Lists!$G$2:$G$2001,MATCH($A50&amp;"|"&amp;INT(G$5),Lists!$F$2:$F$2001,0)),""))</f>
        <v/>
      </c>
      <c r="H50" s="36" t="str">
        <f>IF(OR($A50="",H$5=""),"",IFERROR(INDEX(Lists!$G$2:$G$2001,MATCH($A50&amp;"|"&amp;INT(H$5),Lists!$F$2:$F$2001,0)),""))</f>
        <v/>
      </c>
      <c r="I50" s="36" t="str">
        <f>IF(OR($A50="",I$5=""),"",IFERROR(INDEX(Lists!$G$2:$G$2001,MATCH($A50&amp;"|"&amp;INT(I$5),Lists!$F$2:$F$2001,0)),""))</f>
        <v/>
      </c>
      <c r="J50" s="36" t="str">
        <f>IF(OR($A50="",J$5=""),"",IFERROR(INDEX(Lists!$G$2:$G$2001,MATCH($A50&amp;"|"&amp;INT(J$5),Lists!$F$2:$F$2001,0)),""))</f>
        <v/>
      </c>
      <c r="K50" s="36" t="str">
        <f>IF(OR($A50="",K$5=""),"",IFERROR(INDEX(Lists!$G$2:$G$2001,MATCH($A50&amp;"|"&amp;INT(K$5),Lists!$F$2:$F$2001,0)),""))</f>
        <v/>
      </c>
      <c r="L50" s="36" t="str">
        <f>IF(OR($A50="",L$5=""),"",IFERROR(INDEX(Lists!$G$2:$G$2001,MATCH($A50&amp;"|"&amp;INT(L$5),Lists!$F$2:$F$2001,0)),""))</f>
        <v/>
      </c>
      <c r="M50" s="36" t="str">
        <f>IF(OR($A50="",M$5=""),"",IFERROR(INDEX(Lists!$G$2:$G$2001,MATCH($A50&amp;"|"&amp;INT(M$5),Lists!$F$2:$F$2001,0)),""))</f>
        <v/>
      </c>
      <c r="N50" s="36" t="str">
        <f>IF(OR($A50="",N$5=""),"",IFERROR(INDEX(Lists!$G$2:$G$2001,MATCH($A50&amp;"|"&amp;INT(N$5),Lists!$F$2:$F$2001,0)),""))</f>
        <v/>
      </c>
      <c r="O50" s="36" t="str">
        <f>IF(OR($A50="",O$5=""),"",IFERROR(INDEX(Lists!$G$2:$G$2001,MATCH($A50&amp;"|"&amp;INT(O$5),Lists!$F$2:$F$2001,0)),""))</f>
        <v/>
      </c>
      <c r="P50" s="36" t="str">
        <f>IF(OR($A50="",P$5=""),"",IFERROR(INDEX(Lists!$G$2:$G$2001,MATCH($A50&amp;"|"&amp;INT(P$5),Lists!$F$2:$F$2001,0)),""))</f>
        <v/>
      </c>
      <c r="Q50" s="36" t="str">
        <f>IF(OR($A50="",Q$5=""),"",IFERROR(INDEX(Lists!$G$2:$G$2001,MATCH($A50&amp;"|"&amp;INT(Q$5),Lists!$F$2:$F$2001,0)),""))</f>
        <v/>
      </c>
      <c r="R50" s="36" t="str">
        <f>IF(OR($A50="",R$5=""),"",IFERROR(INDEX(Lists!$G$2:$G$2001,MATCH($A50&amp;"|"&amp;INT(R$5),Lists!$F$2:$F$2001,0)),""))</f>
        <v/>
      </c>
      <c r="S50" s="36" t="str">
        <f>IF(OR($A50="",S$5=""),"",IFERROR(INDEX(Lists!$G$2:$G$2001,MATCH($A50&amp;"|"&amp;INT(S$5),Lists!$F$2:$F$2001,0)),""))</f>
        <v/>
      </c>
      <c r="T50" s="36" t="str">
        <f>IF(OR($A50="",T$5=""),"",IFERROR(INDEX(Lists!$G$2:$G$2001,MATCH($A50&amp;"|"&amp;INT(T$5),Lists!$F$2:$F$2001,0)),""))</f>
        <v/>
      </c>
      <c r="U50" s="36" t="str">
        <f>IF(OR($A50="",U$5=""),"",IFERROR(INDEX(Lists!$G$2:$G$2001,MATCH($A50&amp;"|"&amp;INT(U$5),Lists!$F$2:$F$2001,0)),""))</f>
        <v/>
      </c>
      <c r="V50" s="36" t="str">
        <f>IF(OR($A50="",V$5=""),"",IFERROR(INDEX(Lists!$G$2:$G$2001,MATCH($A50&amp;"|"&amp;INT(V$5),Lists!$F$2:$F$2001,0)),""))</f>
        <v/>
      </c>
      <c r="W50" s="36" t="str">
        <f>IF(OR($A50="",W$5=""),"",IFERROR(INDEX(Lists!$G$2:$G$2001,MATCH($A50&amp;"|"&amp;INT(W$5),Lists!$F$2:$F$2001,0)),""))</f>
        <v/>
      </c>
      <c r="X50" s="36" t="str">
        <f>IF(OR($A50="",X$5=""),"",IFERROR(INDEX(Lists!$G$2:$G$2001,MATCH($A50&amp;"|"&amp;INT(X$5),Lists!$F$2:$F$2001,0)),""))</f>
        <v/>
      </c>
      <c r="Y50" s="36" t="str">
        <f>IF(OR($A50="",Y$5=""),"",IFERROR(INDEX(Lists!$G$2:$G$2001,MATCH($A50&amp;"|"&amp;INT(Y$5),Lists!$F$2:$F$2001,0)),""))</f>
        <v/>
      </c>
      <c r="Z50" s="36" t="str">
        <f>IF(OR($A50="",Z$5=""),"",IFERROR(INDEX(Lists!$G$2:$G$2001,MATCH($A50&amp;"|"&amp;INT(Z$5),Lists!$F$2:$F$2001,0)),""))</f>
        <v/>
      </c>
      <c r="AA50" s="36" t="str">
        <f>IF(OR($A50="",AA$5=""),"",IFERROR(INDEX(Lists!$G$2:$G$2001,MATCH($A50&amp;"|"&amp;INT(AA$5),Lists!$F$2:$F$2001,0)),""))</f>
        <v/>
      </c>
      <c r="AB50" s="36" t="str">
        <f>IF(OR($A50="",AB$5=""),"",IFERROR(INDEX(Lists!$G$2:$G$2001,MATCH($A50&amp;"|"&amp;INT(AB$5),Lists!$F$2:$F$2001,0)),""))</f>
        <v/>
      </c>
      <c r="AC50" s="36" t="str">
        <f>IF(OR($A50="",AC$5=""),"",IFERROR(INDEX(Lists!$G$2:$G$2001,MATCH($A50&amp;"|"&amp;INT(AC$5),Lists!$F$2:$F$2001,0)),""))</f>
        <v/>
      </c>
      <c r="AD50" s="36" t="str">
        <f>IF(OR($A50="",AD$5=""),"",IFERROR(INDEX(Lists!$G$2:$G$2001,MATCH($A50&amp;"|"&amp;INT(AD$5),Lists!$F$2:$F$2001,0)),""))</f>
        <v/>
      </c>
      <c r="AE50" s="36" t="str">
        <f>IF(OR($A50="",AE$5=""),"",IFERROR(INDEX(Lists!$G$2:$G$2001,MATCH($A50&amp;"|"&amp;INT(AE$5),Lists!$F$2:$F$2001,0)),""))</f>
        <v/>
      </c>
      <c r="AF50" s="36" t="str">
        <f>IF(OR($A50="",AF$5=""),"",IFERROR(INDEX(Lists!$G$2:$G$2001,MATCH($A50&amp;"|"&amp;INT(AF$5),Lists!$F$2:$F$2001,0)),""))</f>
        <v/>
      </c>
      <c r="AG50" s="23" t="str">
        <f>IF($A50="","",SUMPRODUCT((LEN(B50:AF50)&gt;0)*1))</f>
        <v/>
      </c>
    </row>
    <row r="51" spans="1:33" x14ac:dyDescent="0.25">
      <c r="A51" s="22" t="str">
        <f>IF(Employees!$A$47="","",Employees!$A$47)</f>
        <v/>
      </c>
      <c r="B51" s="36" t="str">
        <f>IF(OR($A51="",B$5=""),"",IFERROR(INDEX(Lists!$G$2:$G$2001,MATCH($A51&amp;"|"&amp;INT(B$5),Lists!$F$2:$F$2001,0)),""))</f>
        <v/>
      </c>
      <c r="C51" s="36" t="str">
        <f>IF(OR($A51="",C$5=""),"",IFERROR(INDEX(Lists!$G$2:$G$2001,MATCH($A51&amp;"|"&amp;INT(C$5),Lists!$F$2:$F$2001,0)),""))</f>
        <v/>
      </c>
      <c r="D51" s="36" t="str">
        <f>IF(OR($A51="",D$5=""),"",IFERROR(INDEX(Lists!$G$2:$G$2001,MATCH($A51&amp;"|"&amp;INT(D$5),Lists!$F$2:$F$2001,0)),""))</f>
        <v/>
      </c>
      <c r="E51" s="36" t="str">
        <f>IF(OR($A51="",E$5=""),"",IFERROR(INDEX(Lists!$G$2:$G$2001,MATCH($A51&amp;"|"&amp;INT(E$5),Lists!$F$2:$F$2001,0)),""))</f>
        <v/>
      </c>
      <c r="F51" s="36" t="str">
        <f>IF(OR($A51="",F$5=""),"",IFERROR(INDEX(Lists!$G$2:$G$2001,MATCH($A51&amp;"|"&amp;INT(F$5),Lists!$F$2:$F$2001,0)),""))</f>
        <v/>
      </c>
      <c r="G51" s="36" t="str">
        <f>IF(OR($A51="",G$5=""),"",IFERROR(INDEX(Lists!$G$2:$G$2001,MATCH($A51&amp;"|"&amp;INT(G$5),Lists!$F$2:$F$2001,0)),""))</f>
        <v/>
      </c>
      <c r="H51" s="36" t="str">
        <f>IF(OR($A51="",H$5=""),"",IFERROR(INDEX(Lists!$G$2:$G$2001,MATCH($A51&amp;"|"&amp;INT(H$5),Lists!$F$2:$F$2001,0)),""))</f>
        <v/>
      </c>
      <c r="I51" s="36" t="str">
        <f>IF(OR($A51="",I$5=""),"",IFERROR(INDEX(Lists!$G$2:$G$2001,MATCH($A51&amp;"|"&amp;INT(I$5),Lists!$F$2:$F$2001,0)),""))</f>
        <v/>
      </c>
      <c r="J51" s="36" t="str">
        <f>IF(OR($A51="",J$5=""),"",IFERROR(INDEX(Lists!$G$2:$G$2001,MATCH($A51&amp;"|"&amp;INT(J$5),Lists!$F$2:$F$2001,0)),""))</f>
        <v/>
      </c>
      <c r="K51" s="36" t="str">
        <f>IF(OR($A51="",K$5=""),"",IFERROR(INDEX(Lists!$G$2:$G$2001,MATCH($A51&amp;"|"&amp;INT(K$5),Lists!$F$2:$F$2001,0)),""))</f>
        <v/>
      </c>
      <c r="L51" s="36" t="str">
        <f>IF(OR($A51="",L$5=""),"",IFERROR(INDEX(Lists!$G$2:$G$2001,MATCH($A51&amp;"|"&amp;INT(L$5),Lists!$F$2:$F$2001,0)),""))</f>
        <v/>
      </c>
      <c r="M51" s="36" t="str">
        <f>IF(OR($A51="",M$5=""),"",IFERROR(INDEX(Lists!$G$2:$G$2001,MATCH($A51&amp;"|"&amp;INT(M$5),Lists!$F$2:$F$2001,0)),""))</f>
        <v/>
      </c>
      <c r="N51" s="36" t="str">
        <f>IF(OR($A51="",N$5=""),"",IFERROR(INDEX(Lists!$G$2:$G$2001,MATCH($A51&amp;"|"&amp;INT(N$5),Lists!$F$2:$F$2001,0)),""))</f>
        <v/>
      </c>
      <c r="O51" s="36" t="str">
        <f>IF(OR($A51="",O$5=""),"",IFERROR(INDEX(Lists!$G$2:$G$2001,MATCH($A51&amp;"|"&amp;INT(O$5),Lists!$F$2:$F$2001,0)),""))</f>
        <v/>
      </c>
      <c r="P51" s="36" t="str">
        <f>IF(OR($A51="",P$5=""),"",IFERROR(INDEX(Lists!$G$2:$G$2001,MATCH($A51&amp;"|"&amp;INT(P$5),Lists!$F$2:$F$2001,0)),""))</f>
        <v/>
      </c>
      <c r="Q51" s="36" t="str">
        <f>IF(OR($A51="",Q$5=""),"",IFERROR(INDEX(Lists!$G$2:$G$2001,MATCH($A51&amp;"|"&amp;INT(Q$5),Lists!$F$2:$F$2001,0)),""))</f>
        <v/>
      </c>
      <c r="R51" s="36" t="str">
        <f>IF(OR($A51="",R$5=""),"",IFERROR(INDEX(Lists!$G$2:$G$2001,MATCH($A51&amp;"|"&amp;INT(R$5),Lists!$F$2:$F$2001,0)),""))</f>
        <v/>
      </c>
      <c r="S51" s="36" t="str">
        <f>IF(OR($A51="",S$5=""),"",IFERROR(INDEX(Lists!$G$2:$G$2001,MATCH($A51&amp;"|"&amp;INT(S$5),Lists!$F$2:$F$2001,0)),""))</f>
        <v/>
      </c>
      <c r="T51" s="36" t="str">
        <f>IF(OR($A51="",T$5=""),"",IFERROR(INDEX(Lists!$G$2:$G$2001,MATCH($A51&amp;"|"&amp;INT(T$5),Lists!$F$2:$F$2001,0)),""))</f>
        <v/>
      </c>
      <c r="U51" s="36" t="str">
        <f>IF(OR($A51="",U$5=""),"",IFERROR(INDEX(Lists!$G$2:$G$2001,MATCH($A51&amp;"|"&amp;INT(U$5),Lists!$F$2:$F$2001,0)),""))</f>
        <v/>
      </c>
      <c r="V51" s="36" t="str">
        <f>IF(OR($A51="",V$5=""),"",IFERROR(INDEX(Lists!$G$2:$G$2001,MATCH($A51&amp;"|"&amp;INT(V$5),Lists!$F$2:$F$2001,0)),""))</f>
        <v/>
      </c>
      <c r="W51" s="36" t="str">
        <f>IF(OR($A51="",W$5=""),"",IFERROR(INDEX(Lists!$G$2:$G$2001,MATCH($A51&amp;"|"&amp;INT(W$5),Lists!$F$2:$F$2001,0)),""))</f>
        <v/>
      </c>
      <c r="X51" s="36" t="str">
        <f>IF(OR($A51="",X$5=""),"",IFERROR(INDEX(Lists!$G$2:$G$2001,MATCH($A51&amp;"|"&amp;INT(X$5),Lists!$F$2:$F$2001,0)),""))</f>
        <v/>
      </c>
      <c r="Y51" s="36" t="str">
        <f>IF(OR($A51="",Y$5=""),"",IFERROR(INDEX(Lists!$G$2:$G$2001,MATCH($A51&amp;"|"&amp;INT(Y$5),Lists!$F$2:$F$2001,0)),""))</f>
        <v/>
      </c>
      <c r="Z51" s="36" t="str">
        <f>IF(OR($A51="",Z$5=""),"",IFERROR(INDEX(Lists!$G$2:$G$2001,MATCH($A51&amp;"|"&amp;INT(Z$5),Lists!$F$2:$F$2001,0)),""))</f>
        <v/>
      </c>
      <c r="AA51" s="36" t="str">
        <f>IF(OR($A51="",AA$5=""),"",IFERROR(INDEX(Lists!$G$2:$G$2001,MATCH($A51&amp;"|"&amp;INT(AA$5),Lists!$F$2:$F$2001,0)),""))</f>
        <v/>
      </c>
      <c r="AB51" s="36" t="str">
        <f>IF(OR($A51="",AB$5=""),"",IFERROR(INDEX(Lists!$G$2:$G$2001,MATCH($A51&amp;"|"&amp;INT(AB$5),Lists!$F$2:$F$2001,0)),""))</f>
        <v/>
      </c>
      <c r="AC51" s="36" t="str">
        <f>IF(OR($A51="",AC$5=""),"",IFERROR(INDEX(Lists!$G$2:$G$2001,MATCH($A51&amp;"|"&amp;INT(AC$5),Lists!$F$2:$F$2001,0)),""))</f>
        <v/>
      </c>
      <c r="AD51" s="36" t="str">
        <f>IF(OR($A51="",AD$5=""),"",IFERROR(INDEX(Lists!$G$2:$G$2001,MATCH($A51&amp;"|"&amp;INT(AD$5),Lists!$F$2:$F$2001,0)),""))</f>
        <v/>
      </c>
      <c r="AE51" s="36" t="str">
        <f>IF(OR($A51="",AE$5=""),"",IFERROR(INDEX(Lists!$G$2:$G$2001,MATCH($A51&amp;"|"&amp;INT(AE$5),Lists!$F$2:$F$2001,0)),""))</f>
        <v/>
      </c>
      <c r="AF51" s="36" t="str">
        <f>IF(OR($A51="",AF$5=""),"",IFERROR(INDEX(Lists!$G$2:$G$2001,MATCH($A51&amp;"|"&amp;INT(AF$5),Lists!$F$2:$F$2001,0)),""))</f>
        <v/>
      </c>
      <c r="AG51" s="23" t="str">
        <f>IF($A51="","",SUMPRODUCT((LEN(B51:AF51)&gt;0)*1))</f>
        <v/>
      </c>
    </row>
    <row r="52" spans="1:33" x14ac:dyDescent="0.25">
      <c r="A52" s="22" t="str">
        <f>IF(Employees!$A$48="","",Employees!$A$48)</f>
        <v/>
      </c>
      <c r="B52" s="36" t="str">
        <f>IF(OR($A52="",B$5=""),"",IFERROR(INDEX(Lists!$G$2:$G$2001,MATCH($A52&amp;"|"&amp;INT(B$5),Lists!$F$2:$F$2001,0)),""))</f>
        <v/>
      </c>
      <c r="C52" s="36" t="str">
        <f>IF(OR($A52="",C$5=""),"",IFERROR(INDEX(Lists!$G$2:$G$2001,MATCH($A52&amp;"|"&amp;INT(C$5),Lists!$F$2:$F$2001,0)),""))</f>
        <v/>
      </c>
      <c r="D52" s="36" t="str">
        <f>IF(OR($A52="",D$5=""),"",IFERROR(INDEX(Lists!$G$2:$G$2001,MATCH($A52&amp;"|"&amp;INT(D$5),Lists!$F$2:$F$2001,0)),""))</f>
        <v/>
      </c>
      <c r="E52" s="36" t="str">
        <f>IF(OR($A52="",E$5=""),"",IFERROR(INDEX(Lists!$G$2:$G$2001,MATCH($A52&amp;"|"&amp;INT(E$5),Lists!$F$2:$F$2001,0)),""))</f>
        <v/>
      </c>
      <c r="F52" s="36" t="str">
        <f>IF(OR($A52="",F$5=""),"",IFERROR(INDEX(Lists!$G$2:$G$2001,MATCH($A52&amp;"|"&amp;INT(F$5),Lists!$F$2:$F$2001,0)),""))</f>
        <v/>
      </c>
      <c r="G52" s="36" t="str">
        <f>IF(OR($A52="",G$5=""),"",IFERROR(INDEX(Lists!$G$2:$G$2001,MATCH($A52&amp;"|"&amp;INT(G$5),Lists!$F$2:$F$2001,0)),""))</f>
        <v/>
      </c>
      <c r="H52" s="36" t="str">
        <f>IF(OR($A52="",H$5=""),"",IFERROR(INDEX(Lists!$G$2:$G$2001,MATCH($A52&amp;"|"&amp;INT(H$5),Lists!$F$2:$F$2001,0)),""))</f>
        <v/>
      </c>
      <c r="I52" s="36" t="str">
        <f>IF(OR($A52="",I$5=""),"",IFERROR(INDEX(Lists!$G$2:$G$2001,MATCH($A52&amp;"|"&amp;INT(I$5),Lists!$F$2:$F$2001,0)),""))</f>
        <v/>
      </c>
      <c r="J52" s="36" t="str">
        <f>IF(OR($A52="",J$5=""),"",IFERROR(INDEX(Lists!$G$2:$G$2001,MATCH($A52&amp;"|"&amp;INT(J$5),Lists!$F$2:$F$2001,0)),""))</f>
        <v/>
      </c>
      <c r="K52" s="36" t="str">
        <f>IF(OR($A52="",K$5=""),"",IFERROR(INDEX(Lists!$G$2:$G$2001,MATCH($A52&amp;"|"&amp;INT(K$5),Lists!$F$2:$F$2001,0)),""))</f>
        <v/>
      </c>
      <c r="L52" s="36" t="str">
        <f>IF(OR($A52="",L$5=""),"",IFERROR(INDEX(Lists!$G$2:$G$2001,MATCH($A52&amp;"|"&amp;INT(L$5),Lists!$F$2:$F$2001,0)),""))</f>
        <v/>
      </c>
      <c r="M52" s="36" t="str">
        <f>IF(OR($A52="",M$5=""),"",IFERROR(INDEX(Lists!$G$2:$G$2001,MATCH($A52&amp;"|"&amp;INT(M$5),Lists!$F$2:$F$2001,0)),""))</f>
        <v/>
      </c>
      <c r="N52" s="36" t="str">
        <f>IF(OR($A52="",N$5=""),"",IFERROR(INDEX(Lists!$G$2:$G$2001,MATCH($A52&amp;"|"&amp;INT(N$5),Lists!$F$2:$F$2001,0)),""))</f>
        <v/>
      </c>
      <c r="O52" s="36" t="str">
        <f>IF(OR($A52="",O$5=""),"",IFERROR(INDEX(Lists!$G$2:$G$2001,MATCH($A52&amp;"|"&amp;INT(O$5),Lists!$F$2:$F$2001,0)),""))</f>
        <v/>
      </c>
      <c r="P52" s="36" t="str">
        <f>IF(OR($A52="",P$5=""),"",IFERROR(INDEX(Lists!$G$2:$G$2001,MATCH($A52&amp;"|"&amp;INT(P$5),Lists!$F$2:$F$2001,0)),""))</f>
        <v/>
      </c>
      <c r="Q52" s="36" t="str">
        <f>IF(OR($A52="",Q$5=""),"",IFERROR(INDEX(Lists!$G$2:$G$2001,MATCH($A52&amp;"|"&amp;INT(Q$5),Lists!$F$2:$F$2001,0)),""))</f>
        <v/>
      </c>
      <c r="R52" s="36" t="str">
        <f>IF(OR($A52="",R$5=""),"",IFERROR(INDEX(Lists!$G$2:$G$2001,MATCH($A52&amp;"|"&amp;INT(R$5),Lists!$F$2:$F$2001,0)),""))</f>
        <v/>
      </c>
      <c r="S52" s="36" t="str">
        <f>IF(OR($A52="",S$5=""),"",IFERROR(INDEX(Lists!$G$2:$G$2001,MATCH($A52&amp;"|"&amp;INT(S$5),Lists!$F$2:$F$2001,0)),""))</f>
        <v/>
      </c>
      <c r="T52" s="36" t="str">
        <f>IF(OR($A52="",T$5=""),"",IFERROR(INDEX(Lists!$G$2:$G$2001,MATCH($A52&amp;"|"&amp;INT(T$5),Lists!$F$2:$F$2001,0)),""))</f>
        <v/>
      </c>
      <c r="U52" s="36" t="str">
        <f>IF(OR($A52="",U$5=""),"",IFERROR(INDEX(Lists!$G$2:$G$2001,MATCH($A52&amp;"|"&amp;INT(U$5),Lists!$F$2:$F$2001,0)),""))</f>
        <v/>
      </c>
      <c r="V52" s="36" t="str">
        <f>IF(OR($A52="",V$5=""),"",IFERROR(INDEX(Lists!$G$2:$G$2001,MATCH($A52&amp;"|"&amp;INT(V$5),Lists!$F$2:$F$2001,0)),""))</f>
        <v/>
      </c>
      <c r="W52" s="36" t="str">
        <f>IF(OR($A52="",W$5=""),"",IFERROR(INDEX(Lists!$G$2:$G$2001,MATCH($A52&amp;"|"&amp;INT(W$5),Lists!$F$2:$F$2001,0)),""))</f>
        <v/>
      </c>
      <c r="X52" s="36" t="str">
        <f>IF(OR($A52="",X$5=""),"",IFERROR(INDEX(Lists!$G$2:$G$2001,MATCH($A52&amp;"|"&amp;INT(X$5),Lists!$F$2:$F$2001,0)),""))</f>
        <v/>
      </c>
      <c r="Y52" s="36" t="str">
        <f>IF(OR($A52="",Y$5=""),"",IFERROR(INDEX(Lists!$G$2:$G$2001,MATCH($A52&amp;"|"&amp;INT(Y$5),Lists!$F$2:$F$2001,0)),""))</f>
        <v/>
      </c>
      <c r="Z52" s="36" t="str">
        <f>IF(OR($A52="",Z$5=""),"",IFERROR(INDEX(Lists!$G$2:$G$2001,MATCH($A52&amp;"|"&amp;INT(Z$5),Lists!$F$2:$F$2001,0)),""))</f>
        <v/>
      </c>
      <c r="AA52" s="36" t="str">
        <f>IF(OR($A52="",AA$5=""),"",IFERROR(INDEX(Lists!$G$2:$G$2001,MATCH($A52&amp;"|"&amp;INT(AA$5),Lists!$F$2:$F$2001,0)),""))</f>
        <v/>
      </c>
      <c r="AB52" s="36" t="str">
        <f>IF(OR($A52="",AB$5=""),"",IFERROR(INDEX(Lists!$G$2:$G$2001,MATCH($A52&amp;"|"&amp;INT(AB$5),Lists!$F$2:$F$2001,0)),""))</f>
        <v/>
      </c>
      <c r="AC52" s="36" t="str">
        <f>IF(OR($A52="",AC$5=""),"",IFERROR(INDEX(Lists!$G$2:$G$2001,MATCH($A52&amp;"|"&amp;INT(AC$5),Lists!$F$2:$F$2001,0)),""))</f>
        <v/>
      </c>
      <c r="AD52" s="36" t="str">
        <f>IF(OR($A52="",AD$5=""),"",IFERROR(INDEX(Lists!$G$2:$G$2001,MATCH($A52&amp;"|"&amp;INT(AD$5),Lists!$F$2:$F$2001,0)),""))</f>
        <v/>
      </c>
      <c r="AE52" s="36" t="str">
        <f>IF(OR($A52="",AE$5=""),"",IFERROR(INDEX(Lists!$G$2:$G$2001,MATCH($A52&amp;"|"&amp;INT(AE$5),Lists!$F$2:$F$2001,0)),""))</f>
        <v/>
      </c>
      <c r="AF52" s="36" t="str">
        <f>IF(OR($A52="",AF$5=""),"",IFERROR(INDEX(Lists!$G$2:$G$2001,MATCH($A52&amp;"|"&amp;INT(AF$5),Lists!$F$2:$F$2001,0)),""))</f>
        <v/>
      </c>
      <c r="AG52" s="23" t="str">
        <f>IF($A52="","",SUMPRODUCT((LEN(B52:AF52)&gt;0)*1))</f>
        <v/>
      </c>
    </row>
    <row r="53" spans="1:33" x14ac:dyDescent="0.25">
      <c r="A53" s="22" t="str">
        <f>IF(Employees!$A$49="","",Employees!$A$49)</f>
        <v/>
      </c>
      <c r="B53" s="36" t="str">
        <f>IF(OR($A53="",B$5=""),"",IFERROR(INDEX(Lists!$G$2:$G$2001,MATCH($A53&amp;"|"&amp;INT(B$5),Lists!$F$2:$F$2001,0)),""))</f>
        <v/>
      </c>
      <c r="C53" s="36" t="str">
        <f>IF(OR($A53="",C$5=""),"",IFERROR(INDEX(Lists!$G$2:$G$2001,MATCH($A53&amp;"|"&amp;INT(C$5),Lists!$F$2:$F$2001,0)),""))</f>
        <v/>
      </c>
      <c r="D53" s="36" t="str">
        <f>IF(OR($A53="",D$5=""),"",IFERROR(INDEX(Lists!$G$2:$G$2001,MATCH($A53&amp;"|"&amp;INT(D$5),Lists!$F$2:$F$2001,0)),""))</f>
        <v/>
      </c>
      <c r="E53" s="36" t="str">
        <f>IF(OR($A53="",E$5=""),"",IFERROR(INDEX(Lists!$G$2:$G$2001,MATCH($A53&amp;"|"&amp;INT(E$5),Lists!$F$2:$F$2001,0)),""))</f>
        <v/>
      </c>
      <c r="F53" s="36" t="str">
        <f>IF(OR($A53="",F$5=""),"",IFERROR(INDEX(Lists!$G$2:$G$2001,MATCH($A53&amp;"|"&amp;INT(F$5),Lists!$F$2:$F$2001,0)),""))</f>
        <v/>
      </c>
      <c r="G53" s="36" t="str">
        <f>IF(OR($A53="",G$5=""),"",IFERROR(INDEX(Lists!$G$2:$G$2001,MATCH($A53&amp;"|"&amp;INT(G$5),Lists!$F$2:$F$2001,0)),""))</f>
        <v/>
      </c>
      <c r="H53" s="36" t="str">
        <f>IF(OR($A53="",H$5=""),"",IFERROR(INDEX(Lists!$G$2:$G$2001,MATCH($A53&amp;"|"&amp;INT(H$5),Lists!$F$2:$F$2001,0)),""))</f>
        <v/>
      </c>
      <c r="I53" s="36" t="str">
        <f>IF(OR($A53="",I$5=""),"",IFERROR(INDEX(Lists!$G$2:$G$2001,MATCH($A53&amp;"|"&amp;INT(I$5),Lists!$F$2:$F$2001,0)),""))</f>
        <v/>
      </c>
      <c r="J53" s="36" t="str">
        <f>IF(OR($A53="",J$5=""),"",IFERROR(INDEX(Lists!$G$2:$G$2001,MATCH($A53&amp;"|"&amp;INT(J$5),Lists!$F$2:$F$2001,0)),""))</f>
        <v/>
      </c>
      <c r="K53" s="36" t="str">
        <f>IF(OR($A53="",K$5=""),"",IFERROR(INDEX(Lists!$G$2:$G$2001,MATCH($A53&amp;"|"&amp;INT(K$5),Lists!$F$2:$F$2001,0)),""))</f>
        <v/>
      </c>
      <c r="L53" s="36" t="str">
        <f>IF(OR($A53="",L$5=""),"",IFERROR(INDEX(Lists!$G$2:$G$2001,MATCH($A53&amp;"|"&amp;INT(L$5),Lists!$F$2:$F$2001,0)),""))</f>
        <v/>
      </c>
      <c r="M53" s="36" t="str">
        <f>IF(OR($A53="",M$5=""),"",IFERROR(INDEX(Lists!$G$2:$G$2001,MATCH($A53&amp;"|"&amp;INT(M$5),Lists!$F$2:$F$2001,0)),""))</f>
        <v/>
      </c>
      <c r="N53" s="36" t="str">
        <f>IF(OR($A53="",N$5=""),"",IFERROR(INDEX(Lists!$G$2:$G$2001,MATCH($A53&amp;"|"&amp;INT(N$5),Lists!$F$2:$F$2001,0)),""))</f>
        <v/>
      </c>
      <c r="O53" s="36" t="str">
        <f>IF(OR($A53="",O$5=""),"",IFERROR(INDEX(Lists!$G$2:$G$2001,MATCH($A53&amp;"|"&amp;INT(O$5),Lists!$F$2:$F$2001,0)),""))</f>
        <v/>
      </c>
      <c r="P53" s="36" t="str">
        <f>IF(OR($A53="",P$5=""),"",IFERROR(INDEX(Lists!$G$2:$G$2001,MATCH($A53&amp;"|"&amp;INT(P$5),Lists!$F$2:$F$2001,0)),""))</f>
        <v/>
      </c>
      <c r="Q53" s="36" t="str">
        <f>IF(OR($A53="",Q$5=""),"",IFERROR(INDEX(Lists!$G$2:$G$2001,MATCH($A53&amp;"|"&amp;INT(Q$5),Lists!$F$2:$F$2001,0)),""))</f>
        <v/>
      </c>
      <c r="R53" s="36" t="str">
        <f>IF(OR($A53="",R$5=""),"",IFERROR(INDEX(Lists!$G$2:$G$2001,MATCH($A53&amp;"|"&amp;INT(R$5),Lists!$F$2:$F$2001,0)),""))</f>
        <v/>
      </c>
      <c r="S53" s="36" t="str">
        <f>IF(OR($A53="",S$5=""),"",IFERROR(INDEX(Lists!$G$2:$G$2001,MATCH($A53&amp;"|"&amp;INT(S$5),Lists!$F$2:$F$2001,0)),""))</f>
        <v/>
      </c>
      <c r="T53" s="36" t="str">
        <f>IF(OR($A53="",T$5=""),"",IFERROR(INDEX(Lists!$G$2:$G$2001,MATCH($A53&amp;"|"&amp;INT(T$5),Lists!$F$2:$F$2001,0)),""))</f>
        <v/>
      </c>
      <c r="U53" s="36" t="str">
        <f>IF(OR($A53="",U$5=""),"",IFERROR(INDEX(Lists!$G$2:$G$2001,MATCH($A53&amp;"|"&amp;INT(U$5),Lists!$F$2:$F$2001,0)),""))</f>
        <v/>
      </c>
      <c r="V53" s="36" t="str">
        <f>IF(OR($A53="",V$5=""),"",IFERROR(INDEX(Lists!$G$2:$G$2001,MATCH($A53&amp;"|"&amp;INT(V$5),Lists!$F$2:$F$2001,0)),""))</f>
        <v/>
      </c>
      <c r="W53" s="36" t="str">
        <f>IF(OR($A53="",W$5=""),"",IFERROR(INDEX(Lists!$G$2:$G$2001,MATCH($A53&amp;"|"&amp;INT(W$5),Lists!$F$2:$F$2001,0)),""))</f>
        <v/>
      </c>
      <c r="X53" s="36" t="str">
        <f>IF(OR($A53="",X$5=""),"",IFERROR(INDEX(Lists!$G$2:$G$2001,MATCH($A53&amp;"|"&amp;INT(X$5),Lists!$F$2:$F$2001,0)),""))</f>
        <v/>
      </c>
      <c r="Y53" s="36" t="str">
        <f>IF(OR($A53="",Y$5=""),"",IFERROR(INDEX(Lists!$G$2:$G$2001,MATCH($A53&amp;"|"&amp;INT(Y$5),Lists!$F$2:$F$2001,0)),""))</f>
        <v/>
      </c>
      <c r="Z53" s="36" t="str">
        <f>IF(OR($A53="",Z$5=""),"",IFERROR(INDEX(Lists!$G$2:$G$2001,MATCH($A53&amp;"|"&amp;INT(Z$5),Lists!$F$2:$F$2001,0)),""))</f>
        <v/>
      </c>
      <c r="AA53" s="36" t="str">
        <f>IF(OR($A53="",AA$5=""),"",IFERROR(INDEX(Lists!$G$2:$G$2001,MATCH($A53&amp;"|"&amp;INT(AA$5),Lists!$F$2:$F$2001,0)),""))</f>
        <v/>
      </c>
      <c r="AB53" s="36" t="str">
        <f>IF(OR($A53="",AB$5=""),"",IFERROR(INDEX(Lists!$G$2:$G$2001,MATCH($A53&amp;"|"&amp;INT(AB$5),Lists!$F$2:$F$2001,0)),""))</f>
        <v/>
      </c>
      <c r="AC53" s="36" t="str">
        <f>IF(OR($A53="",AC$5=""),"",IFERROR(INDEX(Lists!$G$2:$G$2001,MATCH($A53&amp;"|"&amp;INT(AC$5),Lists!$F$2:$F$2001,0)),""))</f>
        <v/>
      </c>
      <c r="AD53" s="36" t="str">
        <f>IF(OR($A53="",AD$5=""),"",IFERROR(INDEX(Lists!$G$2:$G$2001,MATCH($A53&amp;"|"&amp;INT(AD$5),Lists!$F$2:$F$2001,0)),""))</f>
        <v/>
      </c>
      <c r="AE53" s="36" t="str">
        <f>IF(OR($A53="",AE$5=""),"",IFERROR(INDEX(Lists!$G$2:$G$2001,MATCH($A53&amp;"|"&amp;INT(AE$5),Lists!$F$2:$F$2001,0)),""))</f>
        <v/>
      </c>
      <c r="AF53" s="36" t="str">
        <f>IF(OR($A53="",AF$5=""),"",IFERROR(INDEX(Lists!$G$2:$G$2001,MATCH($A53&amp;"|"&amp;INT(AF$5),Lists!$F$2:$F$2001,0)),""))</f>
        <v/>
      </c>
      <c r="AG53" s="23" t="str">
        <f>IF($A53="","",SUMPRODUCT((LEN(B53:AF53)&gt;0)*1))</f>
        <v/>
      </c>
    </row>
    <row r="54" spans="1:33" x14ac:dyDescent="0.25">
      <c r="A54" s="22" t="str">
        <f>IF(Employees!$A$50="","",Employees!$A$50)</f>
        <v/>
      </c>
      <c r="B54" s="36" t="str">
        <f>IF(OR($A54="",B$5=""),"",IFERROR(INDEX(Lists!$G$2:$G$2001,MATCH($A54&amp;"|"&amp;INT(B$5),Lists!$F$2:$F$2001,0)),""))</f>
        <v/>
      </c>
      <c r="C54" s="36" t="str">
        <f>IF(OR($A54="",C$5=""),"",IFERROR(INDEX(Lists!$G$2:$G$2001,MATCH($A54&amp;"|"&amp;INT(C$5),Lists!$F$2:$F$2001,0)),""))</f>
        <v/>
      </c>
      <c r="D54" s="36" t="str">
        <f>IF(OR($A54="",D$5=""),"",IFERROR(INDEX(Lists!$G$2:$G$2001,MATCH($A54&amp;"|"&amp;INT(D$5),Lists!$F$2:$F$2001,0)),""))</f>
        <v/>
      </c>
      <c r="E54" s="36" t="str">
        <f>IF(OR($A54="",E$5=""),"",IFERROR(INDEX(Lists!$G$2:$G$2001,MATCH($A54&amp;"|"&amp;INT(E$5),Lists!$F$2:$F$2001,0)),""))</f>
        <v/>
      </c>
      <c r="F54" s="36" t="str">
        <f>IF(OR($A54="",F$5=""),"",IFERROR(INDEX(Lists!$G$2:$G$2001,MATCH($A54&amp;"|"&amp;INT(F$5),Lists!$F$2:$F$2001,0)),""))</f>
        <v/>
      </c>
      <c r="G54" s="36" t="str">
        <f>IF(OR($A54="",G$5=""),"",IFERROR(INDEX(Lists!$G$2:$G$2001,MATCH($A54&amp;"|"&amp;INT(G$5),Lists!$F$2:$F$2001,0)),""))</f>
        <v/>
      </c>
      <c r="H54" s="36" t="str">
        <f>IF(OR($A54="",H$5=""),"",IFERROR(INDEX(Lists!$G$2:$G$2001,MATCH($A54&amp;"|"&amp;INT(H$5),Lists!$F$2:$F$2001,0)),""))</f>
        <v/>
      </c>
      <c r="I54" s="36" t="str">
        <f>IF(OR($A54="",I$5=""),"",IFERROR(INDEX(Lists!$G$2:$G$2001,MATCH($A54&amp;"|"&amp;INT(I$5),Lists!$F$2:$F$2001,0)),""))</f>
        <v/>
      </c>
      <c r="J54" s="36" t="str">
        <f>IF(OR($A54="",J$5=""),"",IFERROR(INDEX(Lists!$G$2:$G$2001,MATCH($A54&amp;"|"&amp;INT(J$5),Lists!$F$2:$F$2001,0)),""))</f>
        <v/>
      </c>
      <c r="K54" s="36" t="str">
        <f>IF(OR($A54="",K$5=""),"",IFERROR(INDEX(Lists!$G$2:$G$2001,MATCH($A54&amp;"|"&amp;INT(K$5),Lists!$F$2:$F$2001,0)),""))</f>
        <v/>
      </c>
      <c r="L54" s="36" t="str">
        <f>IF(OR($A54="",L$5=""),"",IFERROR(INDEX(Lists!$G$2:$G$2001,MATCH($A54&amp;"|"&amp;INT(L$5),Lists!$F$2:$F$2001,0)),""))</f>
        <v/>
      </c>
      <c r="M54" s="36" t="str">
        <f>IF(OR($A54="",M$5=""),"",IFERROR(INDEX(Lists!$G$2:$G$2001,MATCH($A54&amp;"|"&amp;INT(M$5),Lists!$F$2:$F$2001,0)),""))</f>
        <v/>
      </c>
      <c r="N54" s="36" t="str">
        <f>IF(OR($A54="",N$5=""),"",IFERROR(INDEX(Lists!$G$2:$G$2001,MATCH($A54&amp;"|"&amp;INT(N$5),Lists!$F$2:$F$2001,0)),""))</f>
        <v/>
      </c>
      <c r="O54" s="36" t="str">
        <f>IF(OR($A54="",O$5=""),"",IFERROR(INDEX(Lists!$G$2:$G$2001,MATCH($A54&amp;"|"&amp;INT(O$5),Lists!$F$2:$F$2001,0)),""))</f>
        <v/>
      </c>
      <c r="P54" s="36" t="str">
        <f>IF(OR($A54="",P$5=""),"",IFERROR(INDEX(Lists!$G$2:$G$2001,MATCH($A54&amp;"|"&amp;INT(P$5),Lists!$F$2:$F$2001,0)),""))</f>
        <v/>
      </c>
      <c r="Q54" s="36" t="str">
        <f>IF(OR($A54="",Q$5=""),"",IFERROR(INDEX(Lists!$G$2:$G$2001,MATCH($A54&amp;"|"&amp;INT(Q$5),Lists!$F$2:$F$2001,0)),""))</f>
        <v/>
      </c>
      <c r="R54" s="36" t="str">
        <f>IF(OR($A54="",R$5=""),"",IFERROR(INDEX(Lists!$G$2:$G$2001,MATCH($A54&amp;"|"&amp;INT(R$5),Lists!$F$2:$F$2001,0)),""))</f>
        <v/>
      </c>
      <c r="S54" s="36" t="str">
        <f>IF(OR($A54="",S$5=""),"",IFERROR(INDEX(Lists!$G$2:$G$2001,MATCH($A54&amp;"|"&amp;INT(S$5),Lists!$F$2:$F$2001,0)),""))</f>
        <v/>
      </c>
      <c r="T54" s="36" t="str">
        <f>IF(OR($A54="",T$5=""),"",IFERROR(INDEX(Lists!$G$2:$G$2001,MATCH($A54&amp;"|"&amp;INT(T$5),Lists!$F$2:$F$2001,0)),""))</f>
        <v/>
      </c>
      <c r="U54" s="36" t="str">
        <f>IF(OR($A54="",U$5=""),"",IFERROR(INDEX(Lists!$G$2:$G$2001,MATCH($A54&amp;"|"&amp;INT(U$5),Lists!$F$2:$F$2001,0)),""))</f>
        <v/>
      </c>
      <c r="V54" s="36" t="str">
        <f>IF(OR($A54="",V$5=""),"",IFERROR(INDEX(Lists!$G$2:$G$2001,MATCH($A54&amp;"|"&amp;INT(V$5),Lists!$F$2:$F$2001,0)),""))</f>
        <v/>
      </c>
      <c r="W54" s="36" t="str">
        <f>IF(OR($A54="",W$5=""),"",IFERROR(INDEX(Lists!$G$2:$G$2001,MATCH($A54&amp;"|"&amp;INT(W$5),Lists!$F$2:$F$2001,0)),""))</f>
        <v/>
      </c>
      <c r="X54" s="36" t="str">
        <f>IF(OR($A54="",X$5=""),"",IFERROR(INDEX(Lists!$G$2:$G$2001,MATCH($A54&amp;"|"&amp;INT(X$5),Lists!$F$2:$F$2001,0)),""))</f>
        <v/>
      </c>
      <c r="Y54" s="36" t="str">
        <f>IF(OR($A54="",Y$5=""),"",IFERROR(INDEX(Lists!$G$2:$G$2001,MATCH($A54&amp;"|"&amp;INT(Y$5),Lists!$F$2:$F$2001,0)),""))</f>
        <v/>
      </c>
      <c r="Z54" s="36" t="str">
        <f>IF(OR($A54="",Z$5=""),"",IFERROR(INDEX(Lists!$G$2:$G$2001,MATCH($A54&amp;"|"&amp;INT(Z$5),Lists!$F$2:$F$2001,0)),""))</f>
        <v/>
      </c>
      <c r="AA54" s="36" t="str">
        <f>IF(OR($A54="",AA$5=""),"",IFERROR(INDEX(Lists!$G$2:$G$2001,MATCH($A54&amp;"|"&amp;INT(AA$5),Lists!$F$2:$F$2001,0)),""))</f>
        <v/>
      </c>
      <c r="AB54" s="36" t="str">
        <f>IF(OR($A54="",AB$5=""),"",IFERROR(INDEX(Lists!$G$2:$G$2001,MATCH($A54&amp;"|"&amp;INT(AB$5),Lists!$F$2:$F$2001,0)),""))</f>
        <v/>
      </c>
      <c r="AC54" s="36" t="str">
        <f>IF(OR($A54="",AC$5=""),"",IFERROR(INDEX(Lists!$G$2:$G$2001,MATCH($A54&amp;"|"&amp;INT(AC$5),Lists!$F$2:$F$2001,0)),""))</f>
        <v/>
      </c>
      <c r="AD54" s="36" t="str">
        <f>IF(OR($A54="",AD$5=""),"",IFERROR(INDEX(Lists!$G$2:$G$2001,MATCH($A54&amp;"|"&amp;INT(AD$5),Lists!$F$2:$F$2001,0)),""))</f>
        <v/>
      </c>
      <c r="AE54" s="36" t="str">
        <f>IF(OR($A54="",AE$5=""),"",IFERROR(INDEX(Lists!$G$2:$G$2001,MATCH($A54&amp;"|"&amp;INT(AE$5),Lists!$F$2:$F$2001,0)),""))</f>
        <v/>
      </c>
      <c r="AF54" s="36" t="str">
        <f>IF(OR($A54="",AF$5=""),"",IFERROR(INDEX(Lists!$G$2:$G$2001,MATCH($A54&amp;"|"&amp;INT(AF$5),Lists!$F$2:$F$2001,0)),""))</f>
        <v/>
      </c>
      <c r="AG54" s="23" t="str">
        <f>IF($A54="","",SUMPRODUCT((LEN(B54:AF54)&gt;0)*1))</f>
        <v/>
      </c>
    </row>
    <row r="55" spans="1:33" x14ac:dyDescent="0.25">
      <c r="A55" s="22" t="str">
        <f>IF(Employees!$A$51="","",Employees!$A$51)</f>
        <v/>
      </c>
      <c r="B55" s="36" t="str">
        <f>IF(OR($A55="",B$5=""),"",IFERROR(INDEX(Lists!$G$2:$G$2001,MATCH($A55&amp;"|"&amp;INT(B$5),Lists!$F$2:$F$2001,0)),""))</f>
        <v/>
      </c>
      <c r="C55" s="36" t="str">
        <f>IF(OR($A55="",C$5=""),"",IFERROR(INDEX(Lists!$G$2:$G$2001,MATCH($A55&amp;"|"&amp;INT(C$5),Lists!$F$2:$F$2001,0)),""))</f>
        <v/>
      </c>
      <c r="D55" s="36" t="str">
        <f>IF(OR($A55="",D$5=""),"",IFERROR(INDEX(Lists!$G$2:$G$2001,MATCH($A55&amp;"|"&amp;INT(D$5),Lists!$F$2:$F$2001,0)),""))</f>
        <v/>
      </c>
      <c r="E55" s="36" t="str">
        <f>IF(OR($A55="",E$5=""),"",IFERROR(INDEX(Lists!$G$2:$G$2001,MATCH($A55&amp;"|"&amp;INT(E$5),Lists!$F$2:$F$2001,0)),""))</f>
        <v/>
      </c>
      <c r="F55" s="36" t="str">
        <f>IF(OR($A55="",F$5=""),"",IFERROR(INDEX(Lists!$G$2:$G$2001,MATCH($A55&amp;"|"&amp;INT(F$5),Lists!$F$2:$F$2001,0)),""))</f>
        <v/>
      </c>
      <c r="G55" s="36" t="str">
        <f>IF(OR($A55="",G$5=""),"",IFERROR(INDEX(Lists!$G$2:$G$2001,MATCH($A55&amp;"|"&amp;INT(G$5),Lists!$F$2:$F$2001,0)),""))</f>
        <v/>
      </c>
      <c r="H55" s="36" t="str">
        <f>IF(OR($A55="",H$5=""),"",IFERROR(INDEX(Lists!$G$2:$G$2001,MATCH($A55&amp;"|"&amp;INT(H$5),Lists!$F$2:$F$2001,0)),""))</f>
        <v/>
      </c>
      <c r="I55" s="36" t="str">
        <f>IF(OR($A55="",I$5=""),"",IFERROR(INDEX(Lists!$G$2:$G$2001,MATCH($A55&amp;"|"&amp;INT(I$5),Lists!$F$2:$F$2001,0)),""))</f>
        <v/>
      </c>
      <c r="J55" s="36" t="str">
        <f>IF(OR($A55="",J$5=""),"",IFERROR(INDEX(Lists!$G$2:$G$2001,MATCH($A55&amp;"|"&amp;INT(J$5),Lists!$F$2:$F$2001,0)),""))</f>
        <v/>
      </c>
      <c r="K55" s="36" t="str">
        <f>IF(OR($A55="",K$5=""),"",IFERROR(INDEX(Lists!$G$2:$G$2001,MATCH($A55&amp;"|"&amp;INT(K$5),Lists!$F$2:$F$2001,0)),""))</f>
        <v/>
      </c>
      <c r="L55" s="36" t="str">
        <f>IF(OR($A55="",L$5=""),"",IFERROR(INDEX(Lists!$G$2:$G$2001,MATCH($A55&amp;"|"&amp;INT(L$5),Lists!$F$2:$F$2001,0)),""))</f>
        <v/>
      </c>
      <c r="M55" s="36" t="str">
        <f>IF(OR($A55="",M$5=""),"",IFERROR(INDEX(Lists!$G$2:$G$2001,MATCH($A55&amp;"|"&amp;INT(M$5),Lists!$F$2:$F$2001,0)),""))</f>
        <v/>
      </c>
      <c r="N55" s="36" t="str">
        <f>IF(OR($A55="",N$5=""),"",IFERROR(INDEX(Lists!$G$2:$G$2001,MATCH($A55&amp;"|"&amp;INT(N$5),Lists!$F$2:$F$2001,0)),""))</f>
        <v/>
      </c>
      <c r="O55" s="36" t="str">
        <f>IF(OR($A55="",O$5=""),"",IFERROR(INDEX(Lists!$G$2:$G$2001,MATCH($A55&amp;"|"&amp;INT(O$5),Lists!$F$2:$F$2001,0)),""))</f>
        <v/>
      </c>
      <c r="P55" s="36" t="str">
        <f>IF(OR($A55="",P$5=""),"",IFERROR(INDEX(Lists!$G$2:$G$2001,MATCH($A55&amp;"|"&amp;INT(P$5),Lists!$F$2:$F$2001,0)),""))</f>
        <v/>
      </c>
      <c r="Q55" s="36" t="str">
        <f>IF(OR($A55="",Q$5=""),"",IFERROR(INDEX(Lists!$G$2:$G$2001,MATCH($A55&amp;"|"&amp;INT(Q$5),Lists!$F$2:$F$2001,0)),""))</f>
        <v/>
      </c>
      <c r="R55" s="36" t="str">
        <f>IF(OR($A55="",R$5=""),"",IFERROR(INDEX(Lists!$G$2:$G$2001,MATCH($A55&amp;"|"&amp;INT(R$5),Lists!$F$2:$F$2001,0)),""))</f>
        <v/>
      </c>
      <c r="S55" s="36" t="str">
        <f>IF(OR($A55="",S$5=""),"",IFERROR(INDEX(Lists!$G$2:$G$2001,MATCH($A55&amp;"|"&amp;INT(S$5),Lists!$F$2:$F$2001,0)),""))</f>
        <v/>
      </c>
      <c r="T55" s="36" t="str">
        <f>IF(OR($A55="",T$5=""),"",IFERROR(INDEX(Lists!$G$2:$G$2001,MATCH($A55&amp;"|"&amp;INT(T$5),Lists!$F$2:$F$2001,0)),""))</f>
        <v/>
      </c>
      <c r="U55" s="36" t="str">
        <f>IF(OR($A55="",U$5=""),"",IFERROR(INDEX(Lists!$G$2:$G$2001,MATCH($A55&amp;"|"&amp;INT(U$5),Lists!$F$2:$F$2001,0)),""))</f>
        <v/>
      </c>
      <c r="V55" s="36" t="str">
        <f>IF(OR($A55="",V$5=""),"",IFERROR(INDEX(Lists!$G$2:$G$2001,MATCH($A55&amp;"|"&amp;INT(V$5),Lists!$F$2:$F$2001,0)),""))</f>
        <v/>
      </c>
      <c r="W55" s="36" t="str">
        <f>IF(OR($A55="",W$5=""),"",IFERROR(INDEX(Lists!$G$2:$G$2001,MATCH($A55&amp;"|"&amp;INT(W$5),Lists!$F$2:$F$2001,0)),""))</f>
        <v/>
      </c>
      <c r="X55" s="36" t="str">
        <f>IF(OR($A55="",X$5=""),"",IFERROR(INDEX(Lists!$G$2:$G$2001,MATCH($A55&amp;"|"&amp;INT(X$5),Lists!$F$2:$F$2001,0)),""))</f>
        <v/>
      </c>
      <c r="Y55" s="36" t="str">
        <f>IF(OR($A55="",Y$5=""),"",IFERROR(INDEX(Lists!$G$2:$G$2001,MATCH($A55&amp;"|"&amp;INT(Y$5),Lists!$F$2:$F$2001,0)),""))</f>
        <v/>
      </c>
      <c r="Z55" s="36" t="str">
        <f>IF(OR($A55="",Z$5=""),"",IFERROR(INDEX(Lists!$G$2:$G$2001,MATCH($A55&amp;"|"&amp;INT(Z$5),Lists!$F$2:$F$2001,0)),""))</f>
        <v/>
      </c>
      <c r="AA55" s="36" t="str">
        <f>IF(OR($A55="",AA$5=""),"",IFERROR(INDEX(Lists!$G$2:$G$2001,MATCH($A55&amp;"|"&amp;INT(AA$5),Lists!$F$2:$F$2001,0)),""))</f>
        <v/>
      </c>
      <c r="AB55" s="36" t="str">
        <f>IF(OR($A55="",AB$5=""),"",IFERROR(INDEX(Lists!$G$2:$G$2001,MATCH($A55&amp;"|"&amp;INT(AB$5),Lists!$F$2:$F$2001,0)),""))</f>
        <v/>
      </c>
      <c r="AC55" s="36" t="str">
        <f>IF(OR($A55="",AC$5=""),"",IFERROR(INDEX(Lists!$G$2:$G$2001,MATCH($A55&amp;"|"&amp;INT(AC$5),Lists!$F$2:$F$2001,0)),""))</f>
        <v/>
      </c>
      <c r="AD55" s="36" t="str">
        <f>IF(OR($A55="",AD$5=""),"",IFERROR(INDEX(Lists!$G$2:$G$2001,MATCH($A55&amp;"|"&amp;INT(AD$5),Lists!$F$2:$F$2001,0)),""))</f>
        <v/>
      </c>
      <c r="AE55" s="36" t="str">
        <f>IF(OR($A55="",AE$5=""),"",IFERROR(INDEX(Lists!$G$2:$G$2001,MATCH($A55&amp;"|"&amp;INT(AE$5),Lists!$F$2:$F$2001,0)),""))</f>
        <v/>
      </c>
      <c r="AF55" s="36" t="str">
        <f>IF(OR($A55="",AF$5=""),"",IFERROR(INDEX(Lists!$G$2:$G$2001,MATCH($A55&amp;"|"&amp;INT(AF$5),Lists!$F$2:$F$2001,0)),""))</f>
        <v/>
      </c>
      <c r="AG55" s="23" t="str">
        <f>IF($A55="","",SUMPRODUCT((LEN(B55:AF55)&gt;0)*1))</f>
        <v/>
      </c>
    </row>
    <row r="56" spans="1:32" x14ac:dyDescent="0.25">
      <c r="A56" s="37" t="s">
        <v>147</v>
      </c>
      <c r="B56" s="36">
        <f>IF(B$5="","",SUMPRODUCT((LEN(B6:B55)&gt;0)*1))</f>
        <v>0</v>
      </c>
      <c r="C56" s="36">
        <f>IF(C$5="","",SUMPRODUCT((LEN(C6:C55)&gt;0)*1))</f>
        <v>0</v>
      </c>
      <c r="D56" s="36">
        <f>IF(D$5="","",SUMPRODUCT((LEN(D6:D55)&gt;0)*1))</f>
        <v>0</v>
      </c>
      <c r="E56" s="36">
        <f>IF(E$5="","",SUMPRODUCT((LEN(E6:E55)&gt;0)*1))</f>
        <v>0</v>
      </c>
      <c r="F56" s="36">
        <f>IF(F$5="","",SUMPRODUCT((LEN(F6:F55)&gt;0)*1))</f>
        <v>0</v>
      </c>
      <c r="G56" s="36">
        <f>IF(G$5="","",SUMPRODUCT((LEN(G6:G55)&gt;0)*1))</f>
        <v>0</v>
      </c>
      <c r="H56" s="36">
        <f>IF(H$5="","",SUMPRODUCT((LEN(H6:H55)&gt;0)*1))</f>
        <v>0</v>
      </c>
      <c r="I56" s="36">
        <f>IF(I$5="","",SUMPRODUCT((LEN(I6:I55)&gt;0)*1))</f>
        <v>0</v>
      </c>
      <c r="J56" s="36">
        <f>IF(J$5="","",SUMPRODUCT((LEN(J6:J55)&gt;0)*1))</f>
        <v>1</v>
      </c>
      <c r="K56" s="36">
        <f>IF(K$5="","",SUMPRODUCT((LEN(K6:K55)&gt;0)*1))</f>
        <v>0</v>
      </c>
      <c r="L56" s="36">
        <f>IF(L$5="","",SUMPRODUCT((LEN(L6:L55)&gt;0)*1))</f>
        <v>0</v>
      </c>
      <c r="M56" s="36">
        <f>IF(M$5="","",SUMPRODUCT((LEN(M6:M55)&gt;0)*1))</f>
        <v>0</v>
      </c>
      <c r="N56" s="36">
        <f>IF(N$5="","",SUMPRODUCT((LEN(N6:N55)&gt;0)*1))</f>
        <v>0</v>
      </c>
      <c r="O56" s="36">
        <f>IF(O$5="","",SUMPRODUCT((LEN(O6:O55)&gt;0)*1))</f>
        <v>0</v>
      </c>
      <c r="P56" s="36">
        <f>IF(P$5="","",SUMPRODUCT((LEN(P6:P55)&gt;0)*1))</f>
        <v>0</v>
      </c>
      <c r="Q56" s="36">
        <f>IF(Q$5="","",SUMPRODUCT((LEN(Q6:Q55)&gt;0)*1))</f>
        <v>0</v>
      </c>
      <c r="R56" s="36">
        <f>IF(R$5="","",SUMPRODUCT((LEN(R6:R55)&gt;0)*1))</f>
        <v>0</v>
      </c>
      <c r="S56" s="36">
        <f>IF(S$5="","",SUMPRODUCT((LEN(S6:S55)&gt;0)*1))</f>
        <v>0</v>
      </c>
      <c r="T56" s="36">
        <f>IF(T$5="","",SUMPRODUCT((LEN(T6:T55)&gt;0)*1))</f>
        <v>0</v>
      </c>
      <c r="U56" s="36">
        <f>IF(U$5="","",SUMPRODUCT((LEN(U6:U55)&gt;0)*1))</f>
        <v>0</v>
      </c>
      <c r="V56" s="36">
        <f>IF(V$5="","",SUMPRODUCT((LEN(V6:V55)&gt;0)*1))</f>
        <v>0</v>
      </c>
      <c r="W56" s="36">
        <f>IF(W$5="","",SUMPRODUCT((LEN(W6:W55)&gt;0)*1))</f>
        <v>0</v>
      </c>
      <c r="X56" s="36">
        <f>IF(X$5="","",SUMPRODUCT((LEN(X6:X55)&gt;0)*1))</f>
        <v>1</v>
      </c>
      <c r="Y56" s="36">
        <f>IF(Y$5="","",SUMPRODUCT((LEN(Y6:Y55)&gt;0)*1))</f>
        <v>0</v>
      </c>
      <c r="Z56" s="36">
        <f>IF(Z$5="","",SUMPRODUCT((LEN(Z6:Z55)&gt;0)*1))</f>
        <v>0</v>
      </c>
      <c r="AA56" s="36">
        <f>IF(AA$5="","",SUMPRODUCT((LEN(AA6:AA55)&gt;0)*1))</f>
        <v>0</v>
      </c>
      <c r="AB56" s="36">
        <f>IF(AB$5="","",SUMPRODUCT((LEN(AB6:AB55)&gt;0)*1))</f>
        <v>0</v>
      </c>
      <c r="AC56" s="36">
        <f>IF(AC$5="","",SUMPRODUCT((LEN(AC6:AC55)&gt;0)*1))</f>
        <v>0</v>
      </c>
      <c r="AD56" s="36">
        <f>IF(AD$5="","",SUMPRODUCT((LEN(AD6:AD55)&gt;0)*1))</f>
        <v>0</v>
      </c>
      <c r="AE56" s="36">
        <f>IF(AE$5="","",SUMPRODUCT((LEN(AE6:AE55)&gt;0)*1))</f>
        <v>0</v>
      </c>
      <c r="AF56" s="36">
        <f>IF(AF$5="","",SUMPRODUCT((LEN(AF6:AF55)&gt;0)*1))</f>
        <v>0</v>
      </c>
    </row>
  </sheetData>
  <sheetProtection sheet="1" formatColumns="0" formatRows="0"/>
  <mergeCells count="9">
    <mergeCell ref="B2:I2"/>
    <mergeCell ref="K2:N2"/>
    <mergeCell ref="Q2:AG2"/>
    <mergeCell ref="B3:E3"/>
    <mergeCell ref="F3:I3"/>
    <mergeCell ref="J3:M3"/>
    <mergeCell ref="N3:Q3"/>
    <mergeCell ref="R3:U3"/>
    <mergeCell ref="V3:AG3"/>
  </mergeCells>
  <conditionalFormatting sqref="B6:AF55">
    <cfRule type="expression" dxfId="7" priority="8">
      <formula>AND(B6&lt;&gt;"",LOWER(B6)=LOWER(LEFT($B$3,1)))</formula>
    </cfRule>
  </conditionalFormatting>
  <conditionalFormatting sqref="B6:AF55">
    <cfRule type="expression" dxfId="8" priority="9">
      <formula>AND(B6&lt;&gt;"",LOWER(B6)=LOWER(LEFT($F$3,1)))</formula>
    </cfRule>
  </conditionalFormatting>
  <conditionalFormatting sqref="B6:AF55">
    <cfRule type="expression" dxfId="9" priority="10">
      <formula>AND(B6&lt;&gt;"",LOWER(B6)=LOWER(LEFT($J$3,1)))</formula>
    </cfRule>
  </conditionalFormatting>
  <conditionalFormatting sqref="B6:AF55">
    <cfRule type="expression" dxfId="10" priority="11">
      <formula>AND(B6&lt;&gt;"",LOWER(B6)=LOWER(LEFT($N$3,1)))</formula>
    </cfRule>
  </conditionalFormatting>
  <conditionalFormatting sqref="B6:AF55">
    <cfRule type="expression" dxfId="11" priority="12">
      <formula>AND(B6&lt;&gt;"",LOWER(B6)=LOWER(LEFT($R$3,1)))</formula>
    </cfRule>
  </conditionalFormatting>
  <conditionalFormatting sqref="B4:AF5">
    <cfRule type="expression" dxfId="12" priority="13">
      <formula>AND(B$5&lt;&gt;"",B$5=TODAY())</formula>
    </cfRule>
  </conditionalFormatting>
  <conditionalFormatting sqref="B4:AF56">
    <cfRule type="expression" dxfId="13" priority="14">
      <formula>IF(B$5="",FALSE,WEEKDAY(B$5,2)&gt;5)</formula>
    </cfRule>
  </conditionalFormatting>
  <conditionalFormatting sqref="B4:AF56">
    <cfRule type="expression" dxfId="14" priority="15">
      <formula>B$5=""</formula>
    </cfRule>
  </conditionalFormatting>
  <dataValidations count="1">
    <dataValidation type="list" showErrorMessage="1" errorTitle="Month" error="Choose a month from the list." sqref="B2">
      <formula1>Lists!$A$2:$A$13</formula1>
    </dataValidation>
  </dataValidations>
  <pageMargins left="0.7" right="0.7" top="0.75" bottom="0.7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7A6A"/>
    <pageSetUpPr fitToPage="1"/>
  </sheetPr>
  <dimension ref="A1:AI56"/>
  <sheetViews>
    <sheetView workbookViewId="0" showGridLines="0"/>
  </sheetViews>
  <sheetFormatPr defaultRowHeight="15" outlineLevelRow="0" outlineLevelCol="0" x14ac:dyDescent="55"/>
  <cols>
    <col min="1" max="1" width="24" customWidth="1"/>
    <col min="2" max="32" width="4.3" customWidth="1"/>
    <col min="35" max="35" width="40" customWidth="1"/>
  </cols>
  <sheetData>
    <row r="1" spans="1:35" x14ac:dyDescent="0.25">
      <c r="A1" s="38" t="str">
        <f>IF(Settings!$B$3="","Who's out",Settings!$B$3&amp;": who's out")</f>
        <v>Sample Company: who's out</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I1" s="7" t="s">
        <v>148</v>
      </c>
    </row>
    <row r="2" spans="1:33" x14ac:dyDescent="0.25">
      <c r="A2" s="39" t="str">
        <f>INDEX(Lists!$A$2:$A$13,MATCH(Lists!$D$2,Lists!$B$2:$B$13,0))</f>
        <v>October 2026</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row>
    <row r="3" spans="2:33" x14ac:dyDescent="0.25">
      <c r="B3" s="29" t="str">
        <f>IF(Settings!$B$15="","",UPPER(LEFT(Settings!$B$15,1))&amp;" = "&amp;Settings!$B$15)</f>
        <v>V = Vacation</v>
      </c>
      <c r="C3" s="29"/>
      <c r="D3" s="29"/>
      <c r="E3" s="29"/>
      <c r="F3" s="30" t="str">
        <f>IF(Settings!$B$16="","",UPPER(LEFT(Settings!$B$16,1))&amp;" = "&amp;Settings!$B$16)</f>
        <v>P = Personal</v>
      </c>
      <c r="G3" s="30"/>
      <c r="H3" s="30"/>
      <c r="I3" s="30"/>
      <c r="J3" s="31" t="str">
        <f>IF(Settings!$B$17="","",UPPER(LEFT(Settings!$B$17,1))&amp;" = "&amp;Settings!$B$17)</f>
        <v>S = Sick</v>
      </c>
      <c r="K3" s="31"/>
      <c r="L3" s="31"/>
      <c r="M3" s="31"/>
      <c r="N3" s="32" t="str">
        <f>IF(Settings!$B$18="","",UPPER(LEFT(Settings!$B$18,1))&amp;" = "&amp;Settings!$B$18)</f>
        <v>O = Other</v>
      </c>
      <c r="O3" s="32"/>
      <c r="P3" s="32"/>
      <c r="Q3" s="32"/>
      <c r="R3" s="33" t="str">
        <f>IF(Settings!$B$19="","",UPPER(LEFT(Settings!$B$19,1))&amp;" = "&amp;Settings!$B$19)</f>
        <v/>
      </c>
      <c r="S3" s="33"/>
      <c r="T3" s="33"/>
      <c r="U3" s="33"/>
      <c r="V3" s="7" t="s">
        <v>144</v>
      </c>
      <c r="W3" s="7"/>
      <c r="X3" s="7"/>
      <c r="Y3" s="7"/>
      <c r="Z3" s="7"/>
      <c r="AA3" s="7"/>
      <c r="AB3" s="7"/>
      <c r="AC3" s="7"/>
      <c r="AD3" s="7"/>
      <c r="AE3" s="7"/>
      <c r="AF3" s="7"/>
      <c r="AG3" s="7"/>
    </row>
    <row r="4" spans="1:33" x14ac:dyDescent="0.25">
      <c r="A4" t="s">
        <v>145</v>
      </c>
      <c r="B4" s="34" t="str">
        <f>IF(B$5="","",CHOOSE(WEEKDAY(B$5),"Su","Mo","Tu","We","Th","Fr","Sa"))</f>
        <v>Th</v>
      </c>
      <c r="C4" s="34" t="str">
        <f>IF(C$5="","",CHOOSE(WEEKDAY(C$5),"Su","Mo","Tu","We","Th","Fr","Sa"))</f>
        <v>Fr</v>
      </c>
      <c r="D4" s="34" t="str">
        <f>IF(D$5="","",CHOOSE(WEEKDAY(D$5),"Su","Mo","Tu","We","Th","Fr","Sa"))</f>
        <v>Sa</v>
      </c>
      <c r="E4" s="34" t="str">
        <f>IF(E$5="","",CHOOSE(WEEKDAY(E$5),"Su","Mo","Tu","We","Th","Fr","Sa"))</f>
        <v>Su</v>
      </c>
      <c r="F4" s="34" t="str">
        <f>IF(F$5="","",CHOOSE(WEEKDAY(F$5),"Su","Mo","Tu","We","Th","Fr","Sa"))</f>
        <v>Mo</v>
      </c>
      <c r="G4" s="34" t="str">
        <f>IF(G$5="","",CHOOSE(WEEKDAY(G$5),"Su","Mo","Tu","We","Th","Fr","Sa"))</f>
        <v>Tu</v>
      </c>
      <c r="H4" s="34" t="str">
        <f>IF(H$5="","",CHOOSE(WEEKDAY(H$5),"Su","Mo","Tu","We","Th","Fr","Sa"))</f>
        <v>We</v>
      </c>
      <c r="I4" s="34" t="str">
        <f>IF(I$5="","",CHOOSE(WEEKDAY(I$5),"Su","Mo","Tu","We","Th","Fr","Sa"))</f>
        <v>Th</v>
      </c>
      <c r="J4" s="34" t="str">
        <f>IF(J$5="","",CHOOSE(WEEKDAY(J$5),"Su","Mo","Tu","We","Th","Fr","Sa"))</f>
        <v>Fr</v>
      </c>
      <c r="K4" s="34" t="str">
        <f>IF(K$5="","",CHOOSE(WEEKDAY(K$5),"Su","Mo","Tu","We","Th","Fr","Sa"))</f>
        <v>Sa</v>
      </c>
      <c r="L4" s="34" t="str">
        <f>IF(L$5="","",CHOOSE(WEEKDAY(L$5),"Su","Mo","Tu","We","Th","Fr","Sa"))</f>
        <v>Su</v>
      </c>
      <c r="M4" s="34" t="str">
        <f>IF(M$5="","",CHOOSE(WEEKDAY(M$5),"Su","Mo","Tu","We","Th","Fr","Sa"))</f>
        <v>Mo</v>
      </c>
      <c r="N4" s="34" t="str">
        <f>IF(N$5="","",CHOOSE(WEEKDAY(N$5),"Su","Mo","Tu","We","Th","Fr","Sa"))</f>
        <v>Tu</v>
      </c>
      <c r="O4" s="34" t="str">
        <f>IF(O$5="","",CHOOSE(WEEKDAY(O$5),"Su","Mo","Tu","We","Th","Fr","Sa"))</f>
        <v>We</v>
      </c>
      <c r="P4" s="34" t="str">
        <f>IF(P$5="","",CHOOSE(WEEKDAY(P$5),"Su","Mo","Tu","We","Th","Fr","Sa"))</f>
        <v>Th</v>
      </c>
      <c r="Q4" s="34" t="str">
        <f>IF(Q$5="","",CHOOSE(WEEKDAY(Q$5),"Su","Mo","Tu","We","Th","Fr","Sa"))</f>
        <v>Fr</v>
      </c>
      <c r="R4" s="34" t="str">
        <f>IF(R$5="","",CHOOSE(WEEKDAY(R$5),"Su","Mo","Tu","We","Th","Fr","Sa"))</f>
        <v>Sa</v>
      </c>
      <c r="S4" s="34" t="str">
        <f>IF(S$5="","",CHOOSE(WEEKDAY(S$5),"Su","Mo","Tu","We","Th","Fr","Sa"))</f>
        <v>Su</v>
      </c>
      <c r="T4" s="34" t="str">
        <f>IF(T$5="","",CHOOSE(WEEKDAY(T$5),"Su","Mo","Tu","We","Th","Fr","Sa"))</f>
        <v>Mo</v>
      </c>
      <c r="U4" s="34" t="str">
        <f>IF(U$5="","",CHOOSE(WEEKDAY(U$5),"Su","Mo","Tu","We","Th","Fr","Sa"))</f>
        <v>Tu</v>
      </c>
      <c r="V4" s="34" t="str">
        <f>IF(V$5="","",CHOOSE(WEEKDAY(V$5),"Su","Mo","Tu","We","Th","Fr","Sa"))</f>
        <v>We</v>
      </c>
      <c r="W4" s="34" t="str">
        <f>IF(W$5="","",CHOOSE(WEEKDAY(W$5),"Su","Mo","Tu","We","Th","Fr","Sa"))</f>
        <v>Th</v>
      </c>
      <c r="X4" s="34" t="str">
        <f>IF(X$5="","",CHOOSE(WEEKDAY(X$5),"Su","Mo","Tu","We","Th","Fr","Sa"))</f>
        <v>Fr</v>
      </c>
      <c r="Y4" s="34" t="str">
        <f>IF(Y$5="","",CHOOSE(WEEKDAY(Y$5),"Su","Mo","Tu","We","Th","Fr","Sa"))</f>
        <v>Sa</v>
      </c>
      <c r="Z4" s="34" t="str">
        <f>IF(Z$5="","",CHOOSE(WEEKDAY(Z$5),"Su","Mo","Tu","We","Th","Fr","Sa"))</f>
        <v>Su</v>
      </c>
      <c r="AA4" s="34" t="str">
        <f>IF(AA$5="","",CHOOSE(WEEKDAY(AA$5),"Su","Mo","Tu","We","Th","Fr","Sa"))</f>
        <v>Mo</v>
      </c>
      <c r="AB4" s="34" t="str">
        <f>IF(AB$5="","",CHOOSE(WEEKDAY(AB$5),"Su","Mo","Tu","We","Th","Fr","Sa"))</f>
        <v>Tu</v>
      </c>
      <c r="AC4" s="34" t="str">
        <f>IF(AC$5="","",CHOOSE(WEEKDAY(AC$5),"Su","Mo","Tu","We","Th","Fr","Sa"))</f>
        <v>We</v>
      </c>
      <c r="AD4" s="34" t="str">
        <f>IF(AD$5="","",CHOOSE(WEEKDAY(AD$5),"Su","Mo","Tu","We","Th","Fr","Sa"))</f>
        <v>Th</v>
      </c>
      <c r="AE4" s="34" t="str">
        <f>IF(AE$5="","",CHOOSE(WEEKDAY(AE$5),"Su","Mo","Tu","We","Th","Fr","Sa"))</f>
        <v>Fr</v>
      </c>
      <c r="AF4" s="34" t="str">
        <f>IF(AF$5="","",CHOOSE(WEEKDAY(AF$5),"Su","Mo","Tu","We","Th","Fr","Sa"))</f>
        <v>Sa</v>
      </c>
      <c r="AG4" s="22"/>
    </row>
    <row r="5" spans="1:33" x14ac:dyDescent="0.25">
      <c r="A5" s="13" t="s">
        <v>109</v>
      </c>
      <c r="B5" s="35">
        <f>IF(MONTH(Lists!$D$2+0)=MONTH(Lists!$D$2),Lists!$D$2+0,"")</f>
        <v>46296</v>
      </c>
      <c r="C5" s="35">
        <f>IF(MONTH(Lists!$D$2+1)=MONTH(Lists!$D$2),Lists!$D$2+1,"")</f>
        <v>46297</v>
      </c>
      <c r="D5" s="35">
        <f>IF(MONTH(Lists!$D$2+2)=MONTH(Lists!$D$2),Lists!$D$2+2,"")</f>
        <v>46298</v>
      </c>
      <c r="E5" s="35">
        <f>IF(MONTH(Lists!$D$2+3)=MONTH(Lists!$D$2),Lists!$D$2+3,"")</f>
        <v>46299</v>
      </c>
      <c r="F5" s="35">
        <f>IF(MONTH(Lists!$D$2+4)=MONTH(Lists!$D$2),Lists!$D$2+4,"")</f>
        <v>46300</v>
      </c>
      <c r="G5" s="35">
        <f>IF(MONTH(Lists!$D$2+5)=MONTH(Lists!$D$2),Lists!$D$2+5,"")</f>
        <v>46301</v>
      </c>
      <c r="H5" s="35">
        <f>IF(MONTH(Lists!$D$2+6)=MONTH(Lists!$D$2),Lists!$D$2+6,"")</f>
        <v>46302</v>
      </c>
      <c r="I5" s="35">
        <f>IF(MONTH(Lists!$D$2+7)=MONTH(Lists!$D$2),Lists!$D$2+7,"")</f>
        <v>46303</v>
      </c>
      <c r="J5" s="35">
        <f>IF(MONTH(Lists!$D$2+8)=MONTH(Lists!$D$2),Lists!$D$2+8,"")</f>
        <v>46304</v>
      </c>
      <c r="K5" s="35">
        <f>IF(MONTH(Lists!$D$2+9)=MONTH(Lists!$D$2),Lists!$D$2+9,"")</f>
        <v>46305</v>
      </c>
      <c r="L5" s="35">
        <f>IF(MONTH(Lists!$D$2+10)=MONTH(Lists!$D$2),Lists!$D$2+10,"")</f>
        <v>46306</v>
      </c>
      <c r="M5" s="35">
        <f>IF(MONTH(Lists!$D$2+11)=MONTH(Lists!$D$2),Lists!$D$2+11,"")</f>
        <v>46307</v>
      </c>
      <c r="N5" s="35">
        <f>IF(MONTH(Lists!$D$2+12)=MONTH(Lists!$D$2),Lists!$D$2+12,"")</f>
        <v>46308</v>
      </c>
      <c r="O5" s="35">
        <f>IF(MONTH(Lists!$D$2+13)=MONTH(Lists!$D$2),Lists!$D$2+13,"")</f>
        <v>46309</v>
      </c>
      <c r="P5" s="35">
        <f>IF(MONTH(Lists!$D$2+14)=MONTH(Lists!$D$2),Lists!$D$2+14,"")</f>
        <v>46310</v>
      </c>
      <c r="Q5" s="35">
        <f>IF(MONTH(Lists!$D$2+15)=MONTH(Lists!$D$2),Lists!$D$2+15,"")</f>
        <v>46311</v>
      </c>
      <c r="R5" s="35">
        <f>IF(MONTH(Lists!$D$2+16)=MONTH(Lists!$D$2),Lists!$D$2+16,"")</f>
        <v>46312</v>
      </c>
      <c r="S5" s="35">
        <f>IF(MONTH(Lists!$D$2+17)=MONTH(Lists!$D$2),Lists!$D$2+17,"")</f>
        <v>46313</v>
      </c>
      <c r="T5" s="35">
        <f>IF(MONTH(Lists!$D$2+18)=MONTH(Lists!$D$2),Lists!$D$2+18,"")</f>
        <v>46314</v>
      </c>
      <c r="U5" s="35">
        <f>IF(MONTH(Lists!$D$2+19)=MONTH(Lists!$D$2),Lists!$D$2+19,"")</f>
        <v>46315</v>
      </c>
      <c r="V5" s="35">
        <f>IF(MONTH(Lists!$D$2+20)=MONTH(Lists!$D$2),Lists!$D$2+20,"")</f>
        <v>46316</v>
      </c>
      <c r="W5" s="35">
        <f>IF(MONTH(Lists!$D$2+21)=MONTH(Lists!$D$2),Lists!$D$2+21,"")</f>
        <v>46317</v>
      </c>
      <c r="X5" s="35">
        <f>IF(MONTH(Lists!$D$2+22)=MONTH(Lists!$D$2),Lists!$D$2+22,"")</f>
        <v>46318</v>
      </c>
      <c r="Y5" s="35">
        <f>IF(MONTH(Lists!$D$2+23)=MONTH(Lists!$D$2),Lists!$D$2+23,"")</f>
        <v>46319</v>
      </c>
      <c r="Z5" s="35">
        <f>IF(MONTH(Lists!$D$2+24)=MONTH(Lists!$D$2),Lists!$D$2+24,"")</f>
        <v>46320</v>
      </c>
      <c r="AA5" s="35">
        <f>IF(MONTH(Lists!$D$2+25)=MONTH(Lists!$D$2),Lists!$D$2+25,"")</f>
        <v>46321</v>
      </c>
      <c r="AB5" s="35">
        <f>IF(MONTH(Lists!$D$2+26)=MONTH(Lists!$D$2),Lists!$D$2+26,"")</f>
        <v>46322</v>
      </c>
      <c r="AC5" s="35">
        <f>IF(MONTH(Lists!$D$2+27)=MONTH(Lists!$D$2),Lists!$D$2+27,"")</f>
        <v>46323</v>
      </c>
      <c r="AD5" s="35">
        <f>IF(MONTH(Lists!$D$2+28)=MONTH(Lists!$D$2),Lists!$D$2+28,"")</f>
        <v>46324</v>
      </c>
      <c r="AE5" s="35">
        <f>IF(MONTH(Lists!$D$2+29)=MONTH(Lists!$D$2),Lists!$D$2+29,"")</f>
        <v>46325</v>
      </c>
      <c r="AF5" s="35">
        <f>IF(MONTH(Lists!$D$2+30)=MONTH(Lists!$D$2),Lists!$D$2+30,"")</f>
        <v>46326</v>
      </c>
      <c r="AG5" s="13" t="s">
        <v>146</v>
      </c>
    </row>
    <row r="6" spans="1:33" x14ac:dyDescent="0.25">
      <c r="A6" s="22" t="str">
        <f>IFERROR(INDEX(Employees!$A$2:$A$51,MATCH(1,Lists!$I$2:$I$51,0)),"")</f>
        <v>Maria Lopez</v>
      </c>
      <c r="B6" s="36" t="str">
        <f>IF(OR($A6="",B$5=""),"",IFERROR(INDEX(Lists!$G$2:$G$2001,MATCH($A6&amp;"|"&amp;INT(B$5),Lists!$F$2:$F$2001,0)),""))</f>
        <v/>
      </c>
      <c r="C6" s="36" t="str">
        <f>IF(OR($A6="",C$5=""),"",IFERROR(INDEX(Lists!$G$2:$G$2001,MATCH($A6&amp;"|"&amp;INT(C$5),Lists!$F$2:$F$2001,0)),""))</f>
        <v/>
      </c>
      <c r="D6" s="36" t="str">
        <f>IF(OR($A6="",D$5=""),"",IFERROR(INDEX(Lists!$G$2:$G$2001,MATCH($A6&amp;"|"&amp;INT(D$5),Lists!$F$2:$F$2001,0)),""))</f>
        <v/>
      </c>
      <c r="E6" s="36" t="str">
        <f>IF(OR($A6="",E$5=""),"",IFERROR(INDEX(Lists!$G$2:$G$2001,MATCH($A6&amp;"|"&amp;INT(E$5),Lists!$F$2:$F$2001,0)),""))</f>
        <v/>
      </c>
      <c r="F6" s="36" t="str">
        <f>IF(OR($A6="",F$5=""),"",IFERROR(INDEX(Lists!$G$2:$G$2001,MATCH($A6&amp;"|"&amp;INT(F$5),Lists!$F$2:$F$2001,0)),""))</f>
        <v/>
      </c>
      <c r="G6" s="36" t="str">
        <f>IF(OR($A6="",G$5=""),"",IFERROR(INDEX(Lists!$G$2:$G$2001,MATCH($A6&amp;"|"&amp;INT(G$5),Lists!$F$2:$F$2001,0)),""))</f>
        <v/>
      </c>
      <c r="H6" s="36" t="str">
        <f>IF(OR($A6="",H$5=""),"",IFERROR(INDEX(Lists!$G$2:$G$2001,MATCH($A6&amp;"|"&amp;INT(H$5),Lists!$F$2:$F$2001,0)),""))</f>
        <v/>
      </c>
      <c r="I6" s="36" t="str">
        <f>IF(OR($A6="",I$5=""),"",IFERROR(INDEX(Lists!$G$2:$G$2001,MATCH($A6&amp;"|"&amp;INT(I$5),Lists!$F$2:$F$2001,0)),""))</f>
        <v/>
      </c>
      <c r="J6" s="36" t="str">
        <f>IF(OR($A6="",J$5=""),"",IFERROR(INDEX(Lists!$G$2:$G$2001,MATCH($A6&amp;"|"&amp;INT(J$5),Lists!$F$2:$F$2001,0)),""))</f>
        <v/>
      </c>
      <c r="K6" s="36" t="str">
        <f>IF(OR($A6="",K$5=""),"",IFERROR(INDEX(Lists!$G$2:$G$2001,MATCH($A6&amp;"|"&amp;INT(K$5),Lists!$F$2:$F$2001,0)),""))</f>
        <v/>
      </c>
      <c r="L6" s="36" t="str">
        <f>IF(OR($A6="",L$5=""),"",IFERROR(INDEX(Lists!$G$2:$G$2001,MATCH($A6&amp;"|"&amp;INT(L$5),Lists!$F$2:$F$2001,0)),""))</f>
        <v/>
      </c>
      <c r="M6" s="36" t="str">
        <f>IF(OR($A6="",M$5=""),"",IFERROR(INDEX(Lists!$G$2:$G$2001,MATCH($A6&amp;"|"&amp;INT(M$5),Lists!$F$2:$F$2001,0)),""))</f>
        <v/>
      </c>
      <c r="N6" s="36" t="str">
        <f>IF(OR($A6="",N$5=""),"",IFERROR(INDEX(Lists!$G$2:$G$2001,MATCH($A6&amp;"|"&amp;INT(N$5),Lists!$F$2:$F$2001,0)),""))</f>
        <v/>
      </c>
      <c r="O6" s="36" t="str">
        <f>IF(OR($A6="",O$5=""),"",IFERROR(INDEX(Lists!$G$2:$G$2001,MATCH($A6&amp;"|"&amp;INT(O$5),Lists!$F$2:$F$2001,0)),""))</f>
        <v/>
      </c>
      <c r="P6" s="36" t="str">
        <f>IF(OR($A6="",P$5=""),"",IFERROR(INDEX(Lists!$G$2:$G$2001,MATCH($A6&amp;"|"&amp;INT(P$5),Lists!$F$2:$F$2001,0)),""))</f>
        <v/>
      </c>
      <c r="Q6" s="36" t="str">
        <f>IF(OR($A6="",Q$5=""),"",IFERROR(INDEX(Lists!$G$2:$G$2001,MATCH($A6&amp;"|"&amp;INT(Q$5),Lists!$F$2:$F$2001,0)),""))</f>
        <v/>
      </c>
      <c r="R6" s="36" t="str">
        <f>IF(OR($A6="",R$5=""),"",IFERROR(INDEX(Lists!$G$2:$G$2001,MATCH($A6&amp;"|"&amp;INT(R$5),Lists!$F$2:$F$2001,0)),""))</f>
        <v/>
      </c>
      <c r="S6" s="36" t="str">
        <f>IF(OR($A6="",S$5=""),"",IFERROR(INDEX(Lists!$G$2:$G$2001,MATCH($A6&amp;"|"&amp;INT(S$5),Lists!$F$2:$F$2001,0)),""))</f>
        <v/>
      </c>
      <c r="T6" s="36" t="str">
        <f>IF(OR($A6="",T$5=""),"",IFERROR(INDEX(Lists!$G$2:$G$2001,MATCH($A6&amp;"|"&amp;INT(T$5),Lists!$F$2:$F$2001,0)),""))</f>
        <v/>
      </c>
      <c r="U6" s="36" t="str">
        <f>IF(OR($A6="",U$5=""),"",IFERROR(INDEX(Lists!$G$2:$G$2001,MATCH($A6&amp;"|"&amp;INT(U$5),Lists!$F$2:$F$2001,0)),""))</f>
        <v/>
      </c>
      <c r="V6" s="36" t="str">
        <f>IF(OR($A6="",V$5=""),"",IFERROR(INDEX(Lists!$G$2:$G$2001,MATCH($A6&amp;"|"&amp;INT(V$5),Lists!$F$2:$F$2001,0)),""))</f>
        <v/>
      </c>
      <c r="W6" s="36" t="str">
        <f>IF(OR($A6="",W$5=""),"",IFERROR(INDEX(Lists!$G$2:$G$2001,MATCH($A6&amp;"|"&amp;INT(W$5),Lists!$F$2:$F$2001,0)),""))</f>
        <v/>
      </c>
      <c r="X6" s="36" t="str">
        <f>IF(OR($A6="",X$5=""),"",IFERROR(INDEX(Lists!$G$2:$G$2001,MATCH($A6&amp;"|"&amp;INT(X$5),Lists!$F$2:$F$2001,0)),""))</f>
        <v/>
      </c>
      <c r="Y6" s="36" t="str">
        <f>IF(OR($A6="",Y$5=""),"",IFERROR(INDEX(Lists!$G$2:$G$2001,MATCH($A6&amp;"|"&amp;INT(Y$5),Lists!$F$2:$F$2001,0)),""))</f>
        <v/>
      </c>
      <c r="Z6" s="36" t="str">
        <f>IF(OR($A6="",Z$5=""),"",IFERROR(INDEX(Lists!$G$2:$G$2001,MATCH($A6&amp;"|"&amp;INT(Z$5),Lists!$F$2:$F$2001,0)),""))</f>
        <v/>
      </c>
      <c r="AA6" s="36" t="str">
        <f>IF(OR($A6="",AA$5=""),"",IFERROR(INDEX(Lists!$G$2:$G$2001,MATCH($A6&amp;"|"&amp;INT(AA$5),Lists!$F$2:$F$2001,0)),""))</f>
        <v/>
      </c>
      <c r="AB6" s="36" t="str">
        <f>IF(OR($A6="",AB$5=""),"",IFERROR(INDEX(Lists!$G$2:$G$2001,MATCH($A6&amp;"|"&amp;INT(AB$5),Lists!$F$2:$F$2001,0)),""))</f>
        <v/>
      </c>
      <c r="AC6" s="36" t="str">
        <f>IF(OR($A6="",AC$5=""),"",IFERROR(INDEX(Lists!$G$2:$G$2001,MATCH($A6&amp;"|"&amp;INT(AC$5),Lists!$F$2:$F$2001,0)),""))</f>
        <v/>
      </c>
      <c r="AD6" s="36" t="str">
        <f>IF(OR($A6="",AD$5=""),"",IFERROR(INDEX(Lists!$G$2:$G$2001,MATCH($A6&amp;"|"&amp;INT(AD$5),Lists!$F$2:$F$2001,0)),""))</f>
        <v/>
      </c>
      <c r="AE6" s="36" t="str">
        <f>IF(OR($A6="",AE$5=""),"",IFERROR(INDEX(Lists!$G$2:$G$2001,MATCH($A6&amp;"|"&amp;INT(AE$5),Lists!$F$2:$F$2001,0)),""))</f>
        <v/>
      </c>
      <c r="AF6" s="36" t="str">
        <f>IF(OR($A6="",AF$5=""),"",IFERROR(INDEX(Lists!$G$2:$G$2001,MATCH($A6&amp;"|"&amp;INT(AF$5),Lists!$F$2:$F$2001,0)),""))</f>
        <v/>
      </c>
      <c r="AG6" s="23">
        <f>IF($A6="","",SUMPRODUCT((LEN(B6:AF6)&gt;0)*1))</f>
        <v>0</v>
      </c>
    </row>
    <row r="7" spans="1:33" x14ac:dyDescent="0.25">
      <c r="A7" s="22" t="str">
        <f>IFERROR(INDEX(Employees!$A$2:$A$51,MATCH(2,Lists!$I$2:$I$51,0)),"")</f>
        <v>James Carter</v>
      </c>
      <c r="B7" s="36" t="str">
        <f>IF(OR($A7="",B$5=""),"",IFERROR(INDEX(Lists!$G$2:$G$2001,MATCH($A7&amp;"|"&amp;INT(B$5),Lists!$F$2:$F$2001,0)),""))</f>
        <v/>
      </c>
      <c r="C7" s="36" t="str">
        <f>IF(OR($A7="",C$5=""),"",IFERROR(INDEX(Lists!$G$2:$G$2001,MATCH($A7&amp;"|"&amp;INT(C$5),Lists!$F$2:$F$2001,0)),""))</f>
        <v/>
      </c>
      <c r="D7" s="36" t="str">
        <f>IF(OR($A7="",D$5=""),"",IFERROR(INDEX(Lists!$G$2:$G$2001,MATCH($A7&amp;"|"&amp;INT(D$5),Lists!$F$2:$F$2001,0)),""))</f>
        <v/>
      </c>
      <c r="E7" s="36" t="str">
        <f>IF(OR($A7="",E$5=""),"",IFERROR(INDEX(Lists!$G$2:$G$2001,MATCH($A7&amp;"|"&amp;INT(E$5),Lists!$F$2:$F$2001,0)),""))</f>
        <v/>
      </c>
      <c r="F7" s="36" t="str">
        <f>IF(OR($A7="",F$5=""),"",IFERROR(INDEX(Lists!$G$2:$G$2001,MATCH($A7&amp;"|"&amp;INT(F$5),Lists!$F$2:$F$2001,0)),""))</f>
        <v/>
      </c>
      <c r="G7" s="36" t="str">
        <f>IF(OR($A7="",G$5=""),"",IFERROR(INDEX(Lists!$G$2:$G$2001,MATCH($A7&amp;"|"&amp;INT(G$5),Lists!$F$2:$F$2001,0)),""))</f>
        <v/>
      </c>
      <c r="H7" s="36" t="str">
        <f>IF(OR($A7="",H$5=""),"",IFERROR(INDEX(Lists!$G$2:$G$2001,MATCH($A7&amp;"|"&amp;INT(H$5),Lists!$F$2:$F$2001,0)),""))</f>
        <v/>
      </c>
      <c r="I7" s="36" t="str">
        <f>IF(OR($A7="",I$5=""),"",IFERROR(INDEX(Lists!$G$2:$G$2001,MATCH($A7&amp;"|"&amp;INT(I$5),Lists!$F$2:$F$2001,0)),""))</f>
        <v/>
      </c>
      <c r="J7" s="36" t="str">
        <f>IF(OR($A7="",J$5=""),"",IFERROR(INDEX(Lists!$G$2:$G$2001,MATCH($A7&amp;"|"&amp;INT(J$5),Lists!$F$2:$F$2001,0)),""))</f>
        <v>V</v>
      </c>
      <c r="K7" s="36" t="str">
        <f>IF(OR($A7="",K$5=""),"",IFERROR(INDEX(Lists!$G$2:$G$2001,MATCH($A7&amp;"|"&amp;INT(K$5),Lists!$F$2:$F$2001,0)),""))</f>
        <v/>
      </c>
      <c r="L7" s="36" t="str">
        <f>IF(OR($A7="",L$5=""),"",IFERROR(INDEX(Lists!$G$2:$G$2001,MATCH($A7&amp;"|"&amp;INT(L$5),Lists!$F$2:$F$2001,0)),""))</f>
        <v/>
      </c>
      <c r="M7" s="36" t="str">
        <f>IF(OR($A7="",M$5=""),"",IFERROR(INDEX(Lists!$G$2:$G$2001,MATCH($A7&amp;"|"&amp;INT(M$5),Lists!$F$2:$F$2001,0)),""))</f>
        <v/>
      </c>
      <c r="N7" s="36" t="str">
        <f>IF(OR($A7="",N$5=""),"",IFERROR(INDEX(Lists!$G$2:$G$2001,MATCH($A7&amp;"|"&amp;INT(N$5),Lists!$F$2:$F$2001,0)),""))</f>
        <v/>
      </c>
      <c r="O7" s="36" t="str">
        <f>IF(OR($A7="",O$5=""),"",IFERROR(INDEX(Lists!$G$2:$G$2001,MATCH($A7&amp;"|"&amp;INT(O$5),Lists!$F$2:$F$2001,0)),""))</f>
        <v/>
      </c>
      <c r="P7" s="36" t="str">
        <f>IF(OR($A7="",P$5=""),"",IFERROR(INDEX(Lists!$G$2:$G$2001,MATCH($A7&amp;"|"&amp;INT(P$5),Lists!$F$2:$F$2001,0)),""))</f>
        <v/>
      </c>
      <c r="Q7" s="36" t="str">
        <f>IF(OR($A7="",Q$5=""),"",IFERROR(INDEX(Lists!$G$2:$G$2001,MATCH($A7&amp;"|"&amp;INT(Q$5),Lists!$F$2:$F$2001,0)),""))</f>
        <v/>
      </c>
      <c r="R7" s="36" t="str">
        <f>IF(OR($A7="",R$5=""),"",IFERROR(INDEX(Lists!$G$2:$G$2001,MATCH($A7&amp;"|"&amp;INT(R$5),Lists!$F$2:$F$2001,0)),""))</f>
        <v/>
      </c>
      <c r="S7" s="36" t="str">
        <f>IF(OR($A7="",S$5=""),"",IFERROR(INDEX(Lists!$G$2:$G$2001,MATCH($A7&amp;"|"&amp;INT(S$5),Lists!$F$2:$F$2001,0)),""))</f>
        <v/>
      </c>
      <c r="T7" s="36" t="str">
        <f>IF(OR($A7="",T$5=""),"",IFERROR(INDEX(Lists!$G$2:$G$2001,MATCH($A7&amp;"|"&amp;INT(T$5),Lists!$F$2:$F$2001,0)),""))</f>
        <v/>
      </c>
      <c r="U7" s="36" t="str">
        <f>IF(OR($A7="",U$5=""),"",IFERROR(INDEX(Lists!$G$2:$G$2001,MATCH($A7&amp;"|"&amp;INT(U$5),Lists!$F$2:$F$2001,0)),""))</f>
        <v/>
      </c>
      <c r="V7" s="36" t="str">
        <f>IF(OR($A7="",V$5=""),"",IFERROR(INDEX(Lists!$G$2:$G$2001,MATCH($A7&amp;"|"&amp;INT(V$5),Lists!$F$2:$F$2001,0)),""))</f>
        <v/>
      </c>
      <c r="W7" s="36" t="str">
        <f>IF(OR($A7="",W$5=""),"",IFERROR(INDEX(Lists!$G$2:$G$2001,MATCH($A7&amp;"|"&amp;INT(W$5),Lists!$F$2:$F$2001,0)),""))</f>
        <v/>
      </c>
      <c r="X7" s="36" t="str">
        <f>IF(OR($A7="",X$5=""),"",IFERROR(INDEX(Lists!$G$2:$G$2001,MATCH($A7&amp;"|"&amp;INT(X$5),Lists!$F$2:$F$2001,0)),""))</f>
        <v/>
      </c>
      <c r="Y7" s="36" t="str">
        <f>IF(OR($A7="",Y$5=""),"",IFERROR(INDEX(Lists!$G$2:$G$2001,MATCH($A7&amp;"|"&amp;INT(Y$5),Lists!$F$2:$F$2001,0)),""))</f>
        <v/>
      </c>
      <c r="Z7" s="36" t="str">
        <f>IF(OR($A7="",Z$5=""),"",IFERROR(INDEX(Lists!$G$2:$G$2001,MATCH($A7&amp;"|"&amp;INT(Z$5),Lists!$F$2:$F$2001,0)),""))</f>
        <v/>
      </c>
      <c r="AA7" s="36" t="str">
        <f>IF(OR($A7="",AA$5=""),"",IFERROR(INDEX(Lists!$G$2:$G$2001,MATCH($A7&amp;"|"&amp;INT(AA$5),Lists!$F$2:$F$2001,0)),""))</f>
        <v/>
      </c>
      <c r="AB7" s="36" t="str">
        <f>IF(OR($A7="",AB$5=""),"",IFERROR(INDEX(Lists!$G$2:$G$2001,MATCH($A7&amp;"|"&amp;INT(AB$5),Lists!$F$2:$F$2001,0)),""))</f>
        <v/>
      </c>
      <c r="AC7" s="36" t="str">
        <f>IF(OR($A7="",AC$5=""),"",IFERROR(INDEX(Lists!$G$2:$G$2001,MATCH($A7&amp;"|"&amp;INT(AC$5),Lists!$F$2:$F$2001,0)),""))</f>
        <v/>
      </c>
      <c r="AD7" s="36" t="str">
        <f>IF(OR($A7="",AD$5=""),"",IFERROR(INDEX(Lists!$G$2:$G$2001,MATCH($A7&amp;"|"&amp;INT(AD$5),Lists!$F$2:$F$2001,0)),""))</f>
        <v/>
      </c>
      <c r="AE7" s="36" t="str">
        <f>IF(OR($A7="",AE$5=""),"",IFERROR(INDEX(Lists!$G$2:$G$2001,MATCH($A7&amp;"|"&amp;INT(AE$5),Lists!$F$2:$F$2001,0)),""))</f>
        <v/>
      </c>
      <c r="AF7" s="36" t="str">
        <f>IF(OR($A7="",AF$5=""),"",IFERROR(INDEX(Lists!$G$2:$G$2001,MATCH($A7&amp;"|"&amp;INT(AF$5),Lists!$F$2:$F$2001,0)),""))</f>
        <v/>
      </c>
      <c r="AG7" s="23">
        <f>IF($A7="","",SUMPRODUCT((LEN(B7:AF7)&gt;0)*1))</f>
        <v>1</v>
      </c>
    </row>
    <row r="8" spans="1:33" x14ac:dyDescent="0.25">
      <c r="A8" s="22" t="str">
        <f>IFERROR(INDEX(Employees!$A$2:$A$51,MATCH(3,Lists!$I$2:$I$51,0)),"")</f>
        <v>Aisha Khan</v>
      </c>
      <c r="B8" s="36" t="str">
        <f>IF(OR($A8="",B$5=""),"",IFERROR(INDEX(Lists!$G$2:$G$2001,MATCH($A8&amp;"|"&amp;INT(B$5),Lists!$F$2:$F$2001,0)),""))</f>
        <v/>
      </c>
      <c r="C8" s="36" t="str">
        <f>IF(OR($A8="",C$5=""),"",IFERROR(INDEX(Lists!$G$2:$G$2001,MATCH($A8&amp;"|"&amp;INT(C$5),Lists!$F$2:$F$2001,0)),""))</f>
        <v/>
      </c>
      <c r="D8" s="36" t="str">
        <f>IF(OR($A8="",D$5=""),"",IFERROR(INDEX(Lists!$G$2:$G$2001,MATCH($A8&amp;"|"&amp;INT(D$5),Lists!$F$2:$F$2001,0)),""))</f>
        <v/>
      </c>
      <c r="E8" s="36" t="str">
        <f>IF(OR($A8="",E$5=""),"",IFERROR(INDEX(Lists!$G$2:$G$2001,MATCH($A8&amp;"|"&amp;INT(E$5),Lists!$F$2:$F$2001,0)),""))</f>
        <v/>
      </c>
      <c r="F8" s="36" t="str">
        <f>IF(OR($A8="",F$5=""),"",IFERROR(INDEX(Lists!$G$2:$G$2001,MATCH($A8&amp;"|"&amp;INT(F$5),Lists!$F$2:$F$2001,0)),""))</f>
        <v/>
      </c>
      <c r="G8" s="36" t="str">
        <f>IF(OR($A8="",G$5=""),"",IFERROR(INDEX(Lists!$G$2:$G$2001,MATCH($A8&amp;"|"&amp;INT(G$5),Lists!$F$2:$F$2001,0)),""))</f>
        <v/>
      </c>
      <c r="H8" s="36" t="str">
        <f>IF(OR($A8="",H$5=""),"",IFERROR(INDEX(Lists!$G$2:$G$2001,MATCH($A8&amp;"|"&amp;INT(H$5),Lists!$F$2:$F$2001,0)),""))</f>
        <v/>
      </c>
      <c r="I8" s="36" t="str">
        <f>IF(OR($A8="",I$5=""),"",IFERROR(INDEX(Lists!$G$2:$G$2001,MATCH($A8&amp;"|"&amp;INT(I$5),Lists!$F$2:$F$2001,0)),""))</f>
        <v/>
      </c>
      <c r="J8" s="36" t="str">
        <f>IF(OR($A8="",J$5=""),"",IFERROR(INDEX(Lists!$G$2:$G$2001,MATCH($A8&amp;"|"&amp;INT(J$5),Lists!$F$2:$F$2001,0)),""))</f>
        <v/>
      </c>
      <c r="K8" s="36" t="str">
        <f>IF(OR($A8="",K$5=""),"",IFERROR(INDEX(Lists!$G$2:$G$2001,MATCH($A8&amp;"|"&amp;INT(K$5),Lists!$F$2:$F$2001,0)),""))</f>
        <v/>
      </c>
      <c r="L8" s="36" t="str">
        <f>IF(OR($A8="",L$5=""),"",IFERROR(INDEX(Lists!$G$2:$G$2001,MATCH($A8&amp;"|"&amp;INT(L$5),Lists!$F$2:$F$2001,0)),""))</f>
        <v/>
      </c>
      <c r="M8" s="36" t="str">
        <f>IF(OR($A8="",M$5=""),"",IFERROR(INDEX(Lists!$G$2:$G$2001,MATCH($A8&amp;"|"&amp;INT(M$5),Lists!$F$2:$F$2001,0)),""))</f>
        <v/>
      </c>
      <c r="N8" s="36" t="str">
        <f>IF(OR($A8="",N$5=""),"",IFERROR(INDEX(Lists!$G$2:$G$2001,MATCH($A8&amp;"|"&amp;INT(N$5),Lists!$F$2:$F$2001,0)),""))</f>
        <v/>
      </c>
      <c r="O8" s="36" t="str">
        <f>IF(OR($A8="",O$5=""),"",IFERROR(INDEX(Lists!$G$2:$G$2001,MATCH($A8&amp;"|"&amp;INT(O$5),Lists!$F$2:$F$2001,0)),""))</f>
        <v/>
      </c>
      <c r="P8" s="36" t="str">
        <f>IF(OR($A8="",P$5=""),"",IFERROR(INDEX(Lists!$G$2:$G$2001,MATCH($A8&amp;"|"&amp;INT(P$5),Lists!$F$2:$F$2001,0)),""))</f>
        <v/>
      </c>
      <c r="Q8" s="36" t="str">
        <f>IF(OR($A8="",Q$5=""),"",IFERROR(INDEX(Lists!$G$2:$G$2001,MATCH($A8&amp;"|"&amp;INT(Q$5),Lists!$F$2:$F$2001,0)),""))</f>
        <v/>
      </c>
      <c r="R8" s="36" t="str">
        <f>IF(OR($A8="",R$5=""),"",IFERROR(INDEX(Lists!$G$2:$G$2001,MATCH($A8&amp;"|"&amp;INT(R$5),Lists!$F$2:$F$2001,0)),""))</f>
        <v/>
      </c>
      <c r="S8" s="36" t="str">
        <f>IF(OR($A8="",S$5=""),"",IFERROR(INDEX(Lists!$G$2:$G$2001,MATCH($A8&amp;"|"&amp;INT(S$5),Lists!$F$2:$F$2001,0)),""))</f>
        <v/>
      </c>
      <c r="T8" s="36" t="str">
        <f>IF(OR($A8="",T$5=""),"",IFERROR(INDEX(Lists!$G$2:$G$2001,MATCH($A8&amp;"|"&amp;INT(T$5),Lists!$F$2:$F$2001,0)),""))</f>
        <v/>
      </c>
      <c r="U8" s="36" t="str">
        <f>IF(OR($A8="",U$5=""),"",IFERROR(INDEX(Lists!$G$2:$G$2001,MATCH($A8&amp;"|"&amp;INT(U$5),Lists!$F$2:$F$2001,0)),""))</f>
        <v/>
      </c>
      <c r="V8" s="36" t="str">
        <f>IF(OR($A8="",V$5=""),"",IFERROR(INDEX(Lists!$G$2:$G$2001,MATCH($A8&amp;"|"&amp;INT(V$5),Lists!$F$2:$F$2001,0)),""))</f>
        <v/>
      </c>
      <c r="W8" s="36" t="str">
        <f>IF(OR($A8="",W$5=""),"",IFERROR(INDEX(Lists!$G$2:$G$2001,MATCH($A8&amp;"|"&amp;INT(W$5),Lists!$F$2:$F$2001,0)),""))</f>
        <v/>
      </c>
      <c r="X8" s="36" t="str">
        <f>IF(OR($A8="",X$5=""),"",IFERROR(INDEX(Lists!$G$2:$G$2001,MATCH($A8&amp;"|"&amp;INT(X$5),Lists!$F$2:$F$2001,0)),""))</f>
        <v>V</v>
      </c>
      <c r="Y8" s="36" t="str">
        <f>IF(OR($A8="",Y$5=""),"",IFERROR(INDEX(Lists!$G$2:$G$2001,MATCH($A8&amp;"|"&amp;INT(Y$5),Lists!$F$2:$F$2001,0)),""))</f>
        <v/>
      </c>
      <c r="Z8" s="36" t="str">
        <f>IF(OR($A8="",Z$5=""),"",IFERROR(INDEX(Lists!$G$2:$G$2001,MATCH($A8&amp;"|"&amp;INT(Z$5),Lists!$F$2:$F$2001,0)),""))</f>
        <v/>
      </c>
      <c r="AA8" s="36" t="str">
        <f>IF(OR($A8="",AA$5=""),"",IFERROR(INDEX(Lists!$G$2:$G$2001,MATCH($A8&amp;"|"&amp;INT(AA$5),Lists!$F$2:$F$2001,0)),""))</f>
        <v/>
      </c>
      <c r="AB8" s="36" t="str">
        <f>IF(OR($A8="",AB$5=""),"",IFERROR(INDEX(Lists!$G$2:$G$2001,MATCH($A8&amp;"|"&amp;INT(AB$5),Lists!$F$2:$F$2001,0)),""))</f>
        <v/>
      </c>
      <c r="AC8" s="36" t="str">
        <f>IF(OR($A8="",AC$5=""),"",IFERROR(INDEX(Lists!$G$2:$G$2001,MATCH($A8&amp;"|"&amp;INT(AC$5),Lists!$F$2:$F$2001,0)),""))</f>
        <v/>
      </c>
      <c r="AD8" s="36" t="str">
        <f>IF(OR($A8="",AD$5=""),"",IFERROR(INDEX(Lists!$G$2:$G$2001,MATCH($A8&amp;"|"&amp;INT(AD$5),Lists!$F$2:$F$2001,0)),""))</f>
        <v/>
      </c>
      <c r="AE8" s="36" t="str">
        <f>IF(OR($A8="",AE$5=""),"",IFERROR(INDEX(Lists!$G$2:$G$2001,MATCH($A8&amp;"|"&amp;INT(AE$5),Lists!$F$2:$F$2001,0)),""))</f>
        <v/>
      </c>
      <c r="AF8" s="36" t="str">
        <f>IF(OR($A8="",AF$5=""),"",IFERROR(INDEX(Lists!$G$2:$G$2001,MATCH($A8&amp;"|"&amp;INT(AF$5),Lists!$F$2:$F$2001,0)),""))</f>
        <v/>
      </c>
      <c r="AG8" s="23">
        <f>IF($A8="","",SUMPRODUCT((LEN(B8:AF8)&gt;0)*1))</f>
        <v>1</v>
      </c>
    </row>
    <row r="9" spans="1:33" x14ac:dyDescent="0.25">
      <c r="A9" s="22" t="str">
        <f>IFERROR(INDEX(Employees!$A$2:$A$51,MATCH(4,Lists!$I$2:$I$51,0)),"")</f>
        <v>Tom Nguyen</v>
      </c>
      <c r="B9" s="36" t="str">
        <f>IF(OR($A9="",B$5=""),"",IFERROR(INDEX(Lists!$G$2:$G$2001,MATCH($A9&amp;"|"&amp;INT(B$5),Lists!$F$2:$F$2001,0)),""))</f>
        <v/>
      </c>
      <c r="C9" s="36" t="str">
        <f>IF(OR($A9="",C$5=""),"",IFERROR(INDEX(Lists!$G$2:$G$2001,MATCH($A9&amp;"|"&amp;INT(C$5),Lists!$F$2:$F$2001,0)),""))</f>
        <v/>
      </c>
      <c r="D9" s="36" t="str">
        <f>IF(OR($A9="",D$5=""),"",IFERROR(INDEX(Lists!$G$2:$G$2001,MATCH($A9&amp;"|"&amp;INT(D$5),Lists!$F$2:$F$2001,0)),""))</f>
        <v/>
      </c>
      <c r="E9" s="36" t="str">
        <f>IF(OR($A9="",E$5=""),"",IFERROR(INDEX(Lists!$G$2:$G$2001,MATCH($A9&amp;"|"&amp;INT(E$5),Lists!$F$2:$F$2001,0)),""))</f>
        <v/>
      </c>
      <c r="F9" s="36" t="str">
        <f>IF(OR($A9="",F$5=""),"",IFERROR(INDEX(Lists!$G$2:$G$2001,MATCH($A9&amp;"|"&amp;INT(F$5),Lists!$F$2:$F$2001,0)),""))</f>
        <v/>
      </c>
      <c r="G9" s="36" t="str">
        <f>IF(OR($A9="",G$5=""),"",IFERROR(INDEX(Lists!$G$2:$G$2001,MATCH($A9&amp;"|"&amp;INT(G$5),Lists!$F$2:$F$2001,0)),""))</f>
        <v/>
      </c>
      <c r="H9" s="36" t="str">
        <f>IF(OR($A9="",H$5=""),"",IFERROR(INDEX(Lists!$G$2:$G$2001,MATCH($A9&amp;"|"&amp;INT(H$5),Lists!$F$2:$F$2001,0)),""))</f>
        <v/>
      </c>
      <c r="I9" s="36" t="str">
        <f>IF(OR($A9="",I$5=""),"",IFERROR(INDEX(Lists!$G$2:$G$2001,MATCH($A9&amp;"|"&amp;INT(I$5),Lists!$F$2:$F$2001,0)),""))</f>
        <v/>
      </c>
      <c r="J9" s="36" t="str">
        <f>IF(OR($A9="",J$5=""),"",IFERROR(INDEX(Lists!$G$2:$G$2001,MATCH($A9&amp;"|"&amp;INT(J$5),Lists!$F$2:$F$2001,0)),""))</f>
        <v/>
      </c>
      <c r="K9" s="36" t="str">
        <f>IF(OR($A9="",K$5=""),"",IFERROR(INDEX(Lists!$G$2:$G$2001,MATCH($A9&amp;"|"&amp;INT(K$5),Lists!$F$2:$F$2001,0)),""))</f>
        <v/>
      </c>
      <c r="L9" s="36" t="str">
        <f>IF(OR($A9="",L$5=""),"",IFERROR(INDEX(Lists!$G$2:$G$2001,MATCH($A9&amp;"|"&amp;INT(L$5),Lists!$F$2:$F$2001,0)),""))</f>
        <v/>
      </c>
      <c r="M9" s="36" t="str">
        <f>IF(OR($A9="",M$5=""),"",IFERROR(INDEX(Lists!$G$2:$G$2001,MATCH($A9&amp;"|"&amp;INT(M$5),Lists!$F$2:$F$2001,0)),""))</f>
        <v/>
      </c>
      <c r="N9" s="36" t="str">
        <f>IF(OR($A9="",N$5=""),"",IFERROR(INDEX(Lists!$G$2:$G$2001,MATCH($A9&amp;"|"&amp;INT(N$5),Lists!$F$2:$F$2001,0)),""))</f>
        <v/>
      </c>
      <c r="O9" s="36" t="str">
        <f>IF(OR($A9="",O$5=""),"",IFERROR(INDEX(Lists!$G$2:$G$2001,MATCH($A9&amp;"|"&amp;INT(O$5),Lists!$F$2:$F$2001,0)),""))</f>
        <v/>
      </c>
      <c r="P9" s="36" t="str">
        <f>IF(OR($A9="",P$5=""),"",IFERROR(INDEX(Lists!$G$2:$G$2001,MATCH($A9&amp;"|"&amp;INT(P$5),Lists!$F$2:$F$2001,0)),""))</f>
        <v/>
      </c>
      <c r="Q9" s="36" t="str">
        <f>IF(OR($A9="",Q$5=""),"",IFERROR(INDEX(Lists!$G$2:$G$2001,MATCH($A9&amp;"|"&amp;INT(Q$5),Lists!$F$2:$F$2001,0)),""))</f>
        <v/>
      </c>
      <c r="R9" s="36" t="str">
        <f>IF(OR($A9="",R$5=""),"",IFERROR(INDEX(Lists!$G$2:$G$2001,MATCH($A9&amp;"|"&amp;INT(R$5),Lists!$F$2:$F$2001,0)),""))</f>
        <v/>
      </c>
      <c r="S9" s="36" t="str">
        <f>IF(OR($A9="",S$5=""),"",IFERROR(INDEX(Lists!$G$2:$G$2001,MATCH($A9&amp;"|"&amp;INT(S$5),Lists!$F$2:$F$2001,0)),""))</f>
        <v/>
      </c>
      <c r="T9" s="36" t="str">
        <f>IF(OR($A9="",T$5=""),"",IFERROR(INDEX(Lists!$G$2:$G$2001,MATCH($A9&amp;"|"&amp;INT(T$5),Lists!$F$2:$F$2001,0)),""))</f>
        <v/>
      </c>
      <c r="U9" s="36" t="str">
        <f>IF(OR($A9="",U$5=""),"",IFERROR(INDEX(Lists!$G$2:$G$2001,MATCH($A9&amp;"|"&amp;INT(U$5),Lists!$F$2:$F$2001,0)),""))</f>
        <v/>
      </c>
      <c r="V9" s="36" t="str">
        <f>IF(OR($A9="",V$5=""),"",IFERROR(INDEX(Lists!$G$2:$G$2001,MATCH($A9&amp;"|"&amp;INT(V$5),Lists!$F$2:$F$2001,0)),""))</f>
        <v/>
      </c>
      <c r="W9" s="36" t="str">
        <f>IF(OR($A9="",W$5=""),"",IFERROR(INDEX(Lists!$G$2:$G$2001,MATCH($A9&amp;"|"&amp;INT(W$5),Lists!$F$2:$F$2001,0)),""))</f>
        <v/>
      </c>
      <c r="X9" s="36" t="str">
        <f>IF(OR($A9="",X$5=""),"",IFERROR(INDEX(Lists!$G$2:$G$2001,MATCH($A9&amp;"|"&amp;INT(X$5),Lists!$F$2:$F$2001,0)),""))</f>
        <v/>
      </c>
      <c r="Y9" s="36" t="str">
        <f>IF(OR($A9="",Y$5=""),"",IFERROR(INDEX(Lists!$G$2:$G$2001,MATCH($A9&amp;"|"&amp;INT(Y$5),Lists!$F$2:$F$2001,0)),""))</f>
        <v/>
      </c>
      <c r="Z9" s="36" t="str">
        <f>IF(OR($A9="",Z$5=""),"",IFERROR(INDEX(Lists!$G$2:$G$2001,MATCH($A9&amp;"|"&amp;INT(Z$5),Lists!$F$2:$F$2001,0)),""))</f>
        <v/>
      </c>
      <c r="AA9" s="36" t="str">
        <f>IF(OR($A9="",AA$5=""),"",IFERROR(INDEX(Lists!$G$2:$G$2001,MATCH($A9&amp;"|"&amp;INT(AA$5),Lists!$F$2:$F$2001,0)),""))</f>
        <v/>
      </c>
      <c r="AB9" s="36" t="str">
        <f>IF(OR($A9="",AB$5=""),"",IFERROR(INDEX(Lists!$G$2:$G$2001,MATCH($A9&amp;"|"&amp;INT(AB$5),Lists!$F$2:$F$2001,0)),""))</f>
        <v/>
      </c>
      <c r="AC9" s="36" t="str">
        <f>IF(OR($A9="",AC$5=""),"",IFERROR(INDEX(Lists!$G$2:$G$2001,MATCH($A9&amp;"|"&amp;INT(AC$5),Lists!$F$2:$F$2001,0)),""))</f>
        <v/>
      </c>
      <c r="AD9" s="36" t="str">
        <f>IF(OR($A9="",AD$5=""),"",IFERROR(INDEX(Lists!$G$2:$G$2001,MATCH($A9&amp;"|"&amp;INT(AD$5),Lists!$F$2:$F$2001,0)),""))</f>
        <v/>
      </c>
      <c r="AE9" s="36" t="str">
        <f>IF(OR($A9="",AE$5=""),"",IFERROR(INDEX(Lists!$G$2:$G$2001,MATCH($A9&amp;"|"&amp;INT(AE$5),Lists!$F$2:$F$2001,0)),""))</f>
        <v/>
      </c>
      <c r="AF9" s="36" t="str">
        <f>IF(OR($A9="",AF$5=""),"",IFERROR(INDEX(Lists!$G$2:$G$2001,MATCH($A9&amp;"|"&amp;INT(AF$5),Lists!$F$2:$F$2001,0)),""))</f>
        <v/>
      </c>
      <c r="AG9" s="23">
        <f>IF($A9="","",SUMPRODUCT((LEN(B9:AF9)&gt;0)*1))</f>
        <v>0</v>
      </c>
    </row>
    <row r="10" spans="1:33" x14ac:dyDescent="0.25">
      <c r="A10" s="22" t="str">
        <f>IFERROR(INDEX(Employees!$A$2:$A$51,MATCH(5,Lists!$I$2:$I$51,0)),"")</f>
        <v>Dana Brooks</v>
      </c>
      <c r="B10" s="36" t="str">
        <f>IF(OR($A10="",B$5=""),"",IFERROR(INDEX(Lists!$G$2:$G$2001,MATCH($A10&amp;"|"&amp;INT(B$5),Lists!$F$2:$F$2001,0)),""))</f>
        <v/>
      </c>
      <c r="C10" s="36" t="str">
        <f>IF(OR($A10="",C$5=""),"",IFERROR(INDEX(Lists!$G$2:$G$2001,MATCH($A10&amp;"|"&amp;INT(C$5),Lists!$F$2:$F$2001,0)),""))</f>
        <v/>
      </c>
      <c r="D10" s="36" t="str">
        <f>IF(OR($A10="",D$5=""),"",IFERROR(INDEX(Lists!$G$2:$G$2001,MATCH($A10&amp;"|"&amp;INT(D$5),Lists!$F$2:$F$2001,0)),""))</f>
        <v/>
      </c>
      <c r="E10" s="36" t="str">
        <f>IF(OR($A10="",E$5=""),"",IFERROR(INDEX(Lists!$G$2:$G$2001,MATCH($A10&amp;"|"&amp;INT(E$5),Lists!$F$2:$F$2001,0)),""))</f>
        <v/>
      </c>
      <c r="F10" s="36" t="str">
        <f>IF(OR($A10="",F$5=""),"",IFERROR(INDEX(Lists!$G$2:$G$2001,MATCH($A10&amp;"|"&amp;INT(F$5),Lists!$F$2:$F$2001,0)),""))</f>
        <v/>
      </c>
      <c r="G10" s="36" t="str">
        <f>IF(OR($A10="",G$5=""),"",IFERROR(INDEX(Lists!$G$2:$G$2001,MATCH($A10&amp;"|"&amp;INT(G$5),Lists!$F$2:$F$2001,0)),""))</f>
        <v/>
      </c>
      <c r="H10" s="36" t="str">
        <f>IF(OR($A10="",H$5=""),"",IFERROR(INDEX(Lists!$G$2:$G$2001,MATCH($A10&amp;"|"&amp;INT(H$5),Lists!$F$2:$F$2001,0)),""))</f>
        <v/>
      </c>
      <c r="I10" s="36" t="str">
        <f>IF(OR($A10="",I$5=""),"",IFERROR(INDEX(Lists!$G$2:$G$2001,MATCH($A10&amp;"|"&amp;INT(I$5),Lists!$F$2:$F$2001,0)),""))</f>
        <v/>
      </c>
      <c r="J10" s="36" t="str">
        <f>IF(OR($A10="",J$5=""),"",IFERROR(INDEX(Lists!$G$2:$G$2001,MATCH($A10&amp;"|"&amp;INT(J$5),Lists!$F$2:$F$2001,0)),""))</f>
        <v/>
      </c>
      <c r="K10" s="36" t="str">
        <f>IF(OR($A10="",K$5=""),"",IFERROR(INDEX(Lists!$G$2:$G$2001,MATCH($A10&amp;"|"&amp;INT(K$5),Lists!$F$2:$F$2001,0)),""))</f>
        <v/>
      </c>
      <c r="L10" s="36" t="str">
        <f>IF(OR($A10="",L$5=""),"",IFERROR(INDEX(Lists!$G$2:$G$2001,MATCH($A10&amp;"|"&amp;INT(L$5),Lists!$F$2:$F$2001,0)),""))</f>
        <v/>
      </c>
      <c r="M10" s="36" t="str">
        <f>IF(OR($A10="",M$5=""),"",IFERROR(INDEX(Lists!$G$2:$G$2001,MATCH($A10&amp;"|"&amp;INT(M$5),Lists!$F$2:$F$2001,0)),""))</f>
        <v/>
      </c>
      <c r="N10" s="36" t="str">
        <f>IF(OR($A10="",N$5=""),"",IFERROR(INDEX(Lists!$G$2:$G$2001,MATCH($A10&amp;"|"&amp;INT(N$5),Lists!$F$2:$F$2001,0)),""))</f>
        <v/>
      </c>
      <c r="O10" s="36" t="str">
        <f>IF(OR($A10="",O$5=""),"",IFERROR(INDEX(Lists!$G$2:$G$2001,MATCH($A10&amp;"|"&amp;INT(O$5),Lists!$F$2:$F$2001,0)),""))</f>
        <v/>
      </c>
      <c r="P10" s="36" t="str">
        <f>IF(OR($A10="",P$5=""),"",IFERROR(INDEX(Lists!$G$2:$G$2001,MATCH($A10&amp;"|"&amp;INT(P$5),Lists!$F$2:$F$2001,0)),""))</f>
        <v/>
      </c>
      <c r="Q10" s="36" t="str">
        <f>IF(OR($A10="",Q$5=""),"",IFERROR(INDEX(Lists!$G$2:$G$2001,MATCH($A10&amp;"|"&amp;INT(Q$5),Lists!$F$2:$F$2001,0)),""))</f>
        <v/>
      </c>
      <c r="R10" s="36" t="str">
        <f>IF(OR($A10="",R$5=""),"",IFERROR(INDEX(Lists!$G$2:$G$2001,MATCH($A10&amp;"|"&amp;INT(R$5),Lists!$F$2:$F$2001,0)),""))</f>
        <v/>
      </c>
      <c r="S10" s="36" t="str">
        <f>IF(OR($A10="",S$5=""),"",IFERROR(INDEX(Lists!$G$2:$G$2001,MATCH($A10&amp;"|"&amp;INT(S$5),Lists!$F$2:$F$2001,0)),""))</f>
        <v/>
      </c>
      <c r="T10" s="36" t="str">
        <f>IF(OR($A10="",T$5=""),"",IFERROR(INDEX(Lists!$G$2:$G$2001,MATCH($A10&amp;"|"&amp;INT(T$5),Lists!$F$2:$F$2001,0)),""))</f>
        <v/>
      </c>
      <c r="U10" s="36" t="str">
        <f>IF(OR($A10="",U$5=""),"",IFERROR(INDEX(Lists!$G$2:$G$2001,MATCH($A10&amp;"|"&amp;INT(U$5),Lists!$F$2:$F$2001,0)),""))</f>
        <v/>
      </c>
      <c r="V10" s="36" t="str">
        <f>IF(OR($A10="",V$5=""),"",IFERROR(INDEX(Lists!$G$2:$G$2001,MATCH($A10&amp;"|"&amp;INT(V$5),Lists!$F$2:$F$2001,0)),""))</f>
        <v/>
      </c>
      <c r="W10" s="36" t="str">
        <f>IF(OR($A10="",W$5=""),"",IFERROR(INDEX(Lists!$G$2:$G$2001,MATCH($A10&amp;"|"&amp;INT(W$5),Lists!$F$2:$F$2001,0)),""))</f>
        <v/>
      </c>
      <c r="X10" s="36" t="str">
        <f>IF(OR($A10="",X$5=""),"",IFERROR(INDEX(Lists!$G$2:$G$2001,MATCH($A10&amp;"|"&amp;INT(X$5),Lists!$F$2:$F$2001,0)),""))</f>
        <v/>
      </c>
      <c r="Y10" s="36" t="str">
        <f>IF(OR($A10="",Y$5=""),"",IFERROR(INDEX(Lists!$G$2:$G$2001,MATCH($A10&amp;"|"&amp;INT(Y$5),Lists!$F$2:$F$2001,0)),""))</f>
        <v/>
      </c>
      <c r="Z10" s="36" t="str">
        <f>IF(OR($A10="",Z$5=""),"",IFERROR(INDEX(Lists!$G$2:$G$2001,MATCH($A10&amp;"|"&amp;INT(Z$5),Lists!$F$2:$F$2001,0)),""))</f>
        <v/>
      </c>
      <c r="AA10" s="36" t="str">
        <f>IF(OR($A10="",AA$5=""),"",IFERROR(INDEX(Lists!$G$2:$G$2001,MATCH($A10&amp;"|"&amp;INT(AA$5),Lists!$F$2:$F$2001,0)),""))</f>
        <v/>
      </c>
      <c r="AB10" s="36" t="str">
        <f>IF(OR($A10="",AB$5=""),"",IFERROR(INDEX(Lists!$G$2:$G$2001,MATCH($A10&amp;"|"&amp;INT(AB$5),Lists!$F$2:$F$2001,0)),""))</f>
        <v/>
      </c>
      <c r="AC10" s="36" t="str">
        <f>IF(OR($A10="",AC$5=""),"",IFERROR(INDEX(Lists!$G$2:$G$2001,MATCH($A10&amp;"|"&amp;INT(AC$5),Lists!$F$2:$F$2001,0)),""))</f>
        <v/>
      </c>
      <c r="AD10" s="36" t="str">
        <f>IF(OR($A10="",AD$5=""),"",IFERROR(INDEX(Lists!$G$2:$G$2001,MATCH($A10&amp;"|"&amp;INT(AD$5),Lists!$F$2:$F$2001,0)),""))</f>
        <v/>
      </c>
      <c r="AE10" s="36" t="str">
        <f>IF(OR($A10="",AE$5=""),"",IFERROR(INDEX(Lists!$G$2:$G$2001,MATCH($A10&amp;"|"&amp;INT(AE$5),Lists!$F$2:$F$2001,0)),""))</f>
        <v/>
      </c>
      <c r="AF10" s="36" t="str">
        <f>IF(OR($A10="",AF$5=""),"",IFERROR(INDEX(Lists!$G$2:$G$2001,MATCH($A10&amp;"|"&amp;INT(AF$5),Lists!$F$2:$F$2001,0)),""))</f>
        <v/>
      </c>
      <c r="AG10" s="23">
        <f>IF($A10="","",SUMPRODUCT((LEN(B10:AF10)&gt;0)*1))</f>
        <v>0</v>
      </c>
    </row>
    <row r="11" spans="1:33" x14ac:dyDescent="0.25">
      <c r="A11" s="22" t="str">
        <f>IFERROR(INDEX(Employees!$A$2:$A$51,MATCH(6,Lists!$I$2:$I$51,0)),"")</f>
        <v>Luis Ortega</v>
      </c>
      <c r="B11" s="36" t="str">
        <f>IF(OR($A11="",B$5=""),"",IFERROR(INDEX(Lists!$G$2:$G$2001,MATCH($A11&amp;"|"&amp;INT(B$5),Lists!$F$2:$F$2001,0)),""))</f>
        <v/>
      </c>
      <c r="C11" s="36" t="str">
        <f>IF(OR($A11="",C$5=""),"",IFERROR(INDEX(Lists!$G$2:$G$2001,MATCH($A11&amp;"|"&amp;INT(C$5),Lists!$F$2:$F$2001,0)),""))</f>
        <v/>
      </c>
      <c r="D11" s="36" t="str">
        <f>IF(OR($A11="",D$5=""),"",IFERROR(INDEX(Lists!$G$2:$G$2001,MATCH($A11&amp;"|"&amp;INT(D$5),Lists!$F$2:$F$2001,0)),""))</f>
        <v/>
      </c>
      <c r="E11" s="36" t="str">
        <f>IF(OR($A11="",E$5=""),"",IFERROR(INDEX(Lists!$G$2:$G$2001,MATCH($A11&amp;"|"&amp;INT(E$5),Lists!$F$2:$F$2001,0)),""))</f>
        <v/>
      </c>
      <c r="F11" s="36" t="str">
        <f>IF(OR($A11="",F$5=""),"",IFERROR(INDEX(Lists!$G$2:$G$2001,MATCH($A11&amp;"|"&amp;INT(F$5),Lists!$F$2:$F$2001,0)),""))</f>
        <v/>
      </c>
      <c r="G11" s="36" t="str">
        <f>IF(OR($A11="",G$5=""),"",IFERROR(INDEX(Lists!$G$2:$G$2001,MATCH($A11&amp;"|"&amp;INT(G$5),Lists!$F$2:$F$2001,0)),""))</f>
        <v/>
      </c>
      <c r="H11" s="36" t="str">
        <f>IF(OR($A11="",H$5=""),"",IFERROR(INDEX(Lists!$G$2:$G$2001,MATCH($A11&amp;"|"&amp;INT(H$5),Lists!$F$2:$F$2001,0)),""))</f>
        <v/>
      </c>
      <c r="I11" s="36" t="str">
        <f>IF(OR($A11="",I$5=""),"",IFERROR(INDEX(Lists!$G$2:$G$2001,MATCH($A11&amp;"|"&amp;INT(I$5),Lists!$F$2:$F$2001,0)),""))</f>
        <v/>
      </c>
      <c r="J11" s="36" t="str">
        <f>IF(OR($A11="",J$5=""),"",IFERROR(INDEX(Lists!$G$2:$G$2001,MATCH($A11&amp;"|"&amp;INT(J$5),Lists!$F$2:$F$2001,0)),""))</f>
        <v/>
      </c>
      <c r="K11" s="36" t="str">
        <f>IF(OR($A11="",K$5=""),"",IFERROR(INDEX(Lists!$G$2:$G$2001,MATCH($A11&amp;"|"&amp;INT(K$5),Lists!$F$2:$F$2001,0)),""))</f>
        <v/>
      </c>
      <c r="L11" s="36" t="str">
        <f>IF(OR($A11="",L$5=""),"",IFERROR(INDEX(Lists!$G$2:$G$2001,MATCH($A11&amp;"|"&amp;INT(L$5),Lists!$F$2:$F$2001,0)),""))</f>
        <v/>
      </c>
      <c r="M11" s="36" t="str">
        <f>IF(OR($A11="",M$5=""),"",IFERROR(INDEX(Lists!$G$2:$G$2001,MATCH($A11&amp;"|"&amp;INT(M$5),Lists!$F$2:$F$2001,0)),""))</f>
        <v/>
      </c>
      <c r="N11" s="36" t="str">
        <f>IF(OR($A11="",N$5=""),"",IFERROR(INDEX(Lists!$G$2:$G$2001,MATCH($A11&amp;"|"&amp;INT(N$5),Lists!$F$2:$F$2001,0)),""))</f>
        <v/>
      </c>
      <c r="O11" s="36" t="str">
        <f>IF(OR($A11="",O$5=""),"",IFERROR(INDEX(Lists!$G$2:$G$2001,MATCH($A11&amp;"|"&amp;INT(O$5),Lists!$F$2:$F$2001,0)),""))</f>
        <v/>
      </c>
      <c r="P11" s="36" t="str">
        <f>IF(OR($A11="",P$5=""),"",IFERROR(INDEX(Lists!$G$2:$G$2001,MATCH($A11&amp;"|"&amp;INT(P$5),Lists!$F$2:$F$2001,0)),""))</f>
        <v/>
      </c>
      <c r="Q11" s="36" t="str">
        <f>IF(OR($A11="",Q$5=""),"",IFERROR(INDEX(Lists!$G$2:$G$2001,MATCH($A11&amp;"|"&amp;INT(Q$5),Lists!$F$2:$F$2001,0)),""))</f>
        <v/>
      </c>
      <c r="R11" s="36" t="str">
        <f>IF(OR($A11="",R$5=""),"",IFERROR(INDEX(Lists!$G$2:$G$2001,MATCH($A11&amp;"|"&amp;INT(R$5),Lists!$F$2:$F$2001,0)),""))</f>
        <v/>
      </c>
      <c r="S11" s="36" t="str">
        <f>IF(OR($A11="",S$5=""),"",IFERROR(INDEX(Lists!$G$2:$G$2001,MATCH($A11&amp;"|"&amp;INT(S$5),Lists!$F$2:$F$2001,0)),""))</f>
        <v/>
      </c>
      <c r="T11" s="36" t="str">
        <f>IF(OR($A11="",T$5=""),"",IFERROR(INDEX(Lists!$G$2:$G$2001,MATCH($A11&amp;"|"&amp;INT(T$5),Lists!$F$2:$F$2001,0)),""))</f>
        <v/>
      </c>
      <c r="U11" s="36" t="str">
        <f>IF(OR($A11="",U$5=""),"",IFERROR(INDEX(Lists!$G$2:$G$2001,MATCH($A11&amp;"|"&amp;INT(U$5),Lists!$F$2:$F$2001,0)),""))</f>
        <v/>
      </c>
      <c r="V11" s="36" t="str">
        <f>IF(OR($A11="",V$5=""),"",IFERROR(INDEX(Lists!$G$2:$G$2001,MATCH($A11&amp;"|"&amp;INT(V$5),Lists!$F$2:$F$2001,0)),""))</f>
        <v/>
      </c>
      <c r="W11" s="36" t="str">
        <f>IF(OR($A11="",W$5=""),"",IFERROR(INDEX(Lists!$G$2:$G$2001,MATCH($A11&amp;"|"&amp;INT(W$5),Lists!$F$2:$F$2001,0)),""))</f>
        <v/>
      </c>
      <c r="X11" s="36" t="str">
        <f>IF(OR($A11="",X$5=""),"",IFERROR(INDEX(Lists!$G$2:$G$2001,MATCH($A11&amp;"|"&amp;INT(X$5),Lists!$F$2:$F$2001,0)),""))</f>
        <v/>
      </c>
      <c r="Y11" s="36" t="str">
        <f>IF(OR($A11="",Y$5=""),"",IFERROR(INDEX(Lists!$G$2:$G$2001,MATCH($A11&amp;"|"&amp;INT(Y$5),Lists!$F$2:$F$2001,0)),""))</f>
        <v/>
      </c>
      <c r="Z11" s="36" t="str">
        <f>IF(OR($A11="",Z$5=""),"",IFERROR(INDEX(Lists!$G$2:$G$2001,MATCH($A11&amp;"|"&amp;INT(Z$5),Lists!$F$2:$F$2001,0)),""))</f>
        <v/>
      </c>
      <c r="AA11" s="36" t="str">
        <f>IF(OR($A11="",AA$5=""),"",IFERROR(INDEX(Lists!$G$2:$G$2001,MATCH($A11&amp;"|"&amp;INT(AA$5),Lists!$F$2:$F$2001,0)),""))</f>
        <v/>
      </c>
      <c r="AB11" s="36" t="str">
        <f>IF(OR($A11="",AB$5=""),"",IFERROR(INDEX(Lists!$G$2:$G$2001,MATCH($A11&amp;"|"&amp;INT(AB$5),Lists!$F$2:$F$2001,0)),""))</f>
        <v/>
      </c>
      <c r="AC11" s="36" t="str">
        <f>IF(OR($A11="",AC$5=""),"",IFERROR(INDEX(Lists!$G$2:$G$2001,MATCH($A11&amp;"|"&amp;INT(AC$5),Lists!$F$2:$F$2001,0)),""))</f>
        <v/>
      </c>
      <c r="AD11" s="36" t="str">
        <f>IF(OR($A11="",AD$5=""),"",IFERROR(INDEX(Lists!$G$2:$G$2001,MATCH($A11&amp;"|"&amp;INT(AD$5),Lists!$F$2:$F$2001,0)),""))</f>
        <v/>
      </c>
      <c r="AE11" s="36" t="str">
        <f>IF(OR($A11="",AE$5=""),"",IFERROR(INDEX(Lists!$G$2:$G$2001,MATCH($A11&amp;"|"&amp;INT(AE$5),Lists!$F$2:$F$2001,0)),""))</f>
        <v/>
      </c>
      <c r="AF11" s="36" t="str">
        <f>IF(OR($A11="",AF$5=""),"",IFERROR(INDEX(Lists!$G$2:$G$2001,MATCH($A11&amp;"|"&amp;INT(AF$5),Lists!$F$2:$F$2001,0)),""))</f>
        <v/>
      </c>
      <c r="AG11" s="23">
        <f>IF($A11="","",SUMPRODUCT((LEN(B11:AF11)&gt;0)*1))</f>
        <v>0</v>
      </c>
    </row>
    <row r="12" spans="1:33" x14ac:dyDescent="0.25">
      <c r="A12" s="22" t="str">
        <f>IFERROR(INDEX(Employees!$A$2:$A$51,MATCH(7,Lists!$I$2:$I$51,0)),"")</f>
        <v/>
      </c>
      <c r="B12" s="36" t="str">
        <f>IF(OR($A12="",B$5=""),"",IFERROR(INDEX(Lists!$G$2:$G$2001,MATCH($A12&amp;"|"&amp;INT(B$5),Lists!$F$2:$F$2001,0)),""))</f>
        <v/>
      </c>
      <c r="C12" s="36" t="str">
        <f>IF(OR($A12="",C$5=""),"",IFERROR(INDEX(Lists!$G$2:$G$2001,MATCH($A12&amp;"|"&amp;INT(C$5),Lists!$F$2:$F$2001,0)),""))</f>
        <v/>
      </c>
      <c r="D12" s="36" t="str">
        <f>IF(OR($A12="",D$5=""),"",IFERROR(INDEX(Lists!$G$2:$G$2001,MATCH($A12&amp;"|"&amp;INT(D$5),Lists!$F$2:$F$2001,0)),""))</f>
        <v/>
      </c>
      <c r="E12" s="36" t="str">
        <f>IF(OR($A12="",E$5=""),"",IFERROR(INDEX(Lists!$G$2:$G$2001,MATCH($A12&amp;"|"&amp;INT(E$5),Lists!$F$2:$F$2001,0)),""))</f>
        <v/>
      </c>
      <c r="F12" s="36" t="str">
        <f>IF(OR($A12="",F$5=""),"",IFERROR(INDEX(Lists!$G$2:$G$2001,MATCH($A12&amp;"|"&amp;INT(F$5),Lists!$F$2:$F$2001,0)),""))</f>
        <v/>
      </c>
      <c r="G12" s="36" t="str">
        <f>IF(OR($A12="",G$5=""),"",IFERROR(INDEX(Lists!$G$2:$G$2001,MATCH($A12&amp;"|"&amp;INT(G$5),Lists!$F$2:$F$2001,0)),""))</f>
        <v/>
      </c>
      <c r="H12" s="36" t="str">
        <f>IF(OR($A12="",H$5=""),"",IFERROR(INDEX(Lists!$G$2:$G$2001,MATCH($A12&amp;"|"&amp;INT(H$5),Lists!$F$2:$F$2001,0)),""))</f>
        <v/>
      </c>
      <c r="I12" s="36" t="str">
        <f>IF(OR($A12="",I$5=""),"",IFERROR(INDEX(Lists!$G$2:$G$2001,MATCH($A12&amp;"|"&amp;INT(I$5),Lists!$F$2:$F$2001,0)),""))</f>
        <v/>
      </c>
      <c r="J12" s="36" t="str">
        <f>IF(OR($A12="",J$5=""),"",IFERROR(INDEX(Lists!$G$2:$G$2001,MATCH($A12&amp;"|"&amp;INT(J$5),Lists!$F$2:$F$2001,0)),""))</f>
        <v/>
      </c>
      <c r="K12" s="36" t="str">
        <f>IF(OR($A12="",K$5=""),"",IFERROR(INDEX(Lists!$G$2:$G$2001,MATCH($A12&amp;"|"&amp;INT(K$5),Lists!$F$2:$F$2001,0)),""))</f>
        <v/>
      </c>
      <c r="L12" s="36" t="str">
        <f>IF(OR($A12="",L$5=""),"",IFERROR(INDEX(Lists!$G$2:$G$2001,MATCH($A12&amp;"|"&amp;INT(L$5),Lists!$F$2:$F$2001,0)),""))</f>
        <v/>
      </c>
      <c r="M12" s="36" t="str">
        <f>IF(OR($A12="",M$5=""),"",IFERROR(INDEX(Lists!$G$2:$G$2001,MATCH($A12&amp;"|"&amp;INT(M$5),Lists!$F$2:$F$2001,0)),""))</f>
        <v/>
      </c>
      <c r="N12" s="36" t="str">
        <f>IF(OR($A12="",N$5=""),"",IFERROR(INDEX(Lists!$G$2:$G$2001,MATCH($A12&amp;"|"&amp;INT(N$5),Lists!$F$2:$F$2001,0)),""))</f>
        <v/>
      </c>
      <c r="O12" s="36" t="str">
        <f>IF(OR($A12="",O$5=""),"",IFERROR(INDEX(Lists!$G$2:$G$2001,MATCH($A12&amp;"|"&amp;INT(O$5),Lists!$F$2:$F$2001,0)),""))</f>
        <v/>
      </c>
      <c r="P12" s="36" t="str">
        <f>IF(OR($A12="",P$5=""),"",IFERROR(INDEX(Lists!$G$2:$G$2001,MATCH($A12&amp;"|"&amp;INT(P$5),Lists!$F$2:$F$2001,0)),""))</f>
        <v/>
      </c>
      <c r="Q12" s="36" t="str">
        <f>IF(OR($A12="",Q$5=""),"",IFERROR(INDEX(Lists!$G$2:$G$2001,MATCH($A12&amp;"|"&amp;INT(Q$5),Lists!$F$2:$F$2001,0)),""))</f>
        <v/>
      </c>
      <c r="R12" s="36" t="str">
        <f>IF(OR($A12="",R$5=""),"",IFERROR(INDEX(Lists!$G$2:$G$2001,MATCH($A12&amp;"|"&amp;INT(R$5),Lists!$F$2:$F$2001,0)),""))</f>
        <v/>
      </c>
      <c r="S12" s="36" t="str">
        <f>IF(OR($A12="",S$5=""),"",IFERROR(INDEX(Lists!$G$2:$G$2001,MATCH($A12&amp;"|"&amp;INT(S$5),Lists!$F$2:$F$2001,0)),""))</f>
        <v/>
      </c>
      <c r="T12" s="36" t="str">
        <f>IF(OR($A12="",T$5=""),"",IFERROR(INDEX(Lists!$G$2:$G$2001,MATCH($A12&amp;"|"&amp;INT(T$5),Lists!$F$2:$F$2001,0)),""))</f>
        <v/>
      </c>
      <c r="U12" s="36" t="str">
        <f>IF(OR($A12="",U$5=""),"",IFERROR(INDEX(Lists!$G$2:$G$2001,MATCH($A12&amp;"|"&amp;INT(U$5),Lists!$F$2:$F$2001,0)),""))</f>
        <v/>
      </c>
      <c r="V12" s="36" t="str">
        <f>IF(OR($A12="",V$5=""),"",IFERROR(INDEX(Lists!$G$2:$G$2001,MATCH($A12&amp;"|"&amp;INT(V$5),Lists!$F$2:$F$2001,0)),""))</f>
        <v/>
      </c>
      <c r="W12" s="36" t="str">
        <f>IF(OR($A12="",W$5=""),"",IFERROR(INDEX(Lists!$G$2:$G$2001,MATCH($A12&amp;"|"&amp;INT(W$5),Lists!$F$2:$F$2001,0)),""))</f>
        <v/>
      </c>
      <c r="X12" s="36" t="str">
        <f>IF(OR($A12="",X$5=""),"",IFERROR(INDEX(Lists!$G$2:$G$2001,MATCH($A12&amp;"|"&amp;INT(X$5),Lists!$F$2:$F$2001,0)),""))</f>
        <v/>
      </c>
      <c r="Y12" s="36" t="str">
        <f>IF(OR($A12="",Y$5=""),"",IFERROR(INDEX(Lists!$G$2:$G$2001,MATCH($A12&amp;"|"&amp;INT(Y$5),Lists!$F$2:$F$2001,0)),""))</f>
        <v/>
      </c>
      <c r="Z12" s="36" t="str">
        <f>IF(OR($A12="",Z$5=""),"",IFERROR(INDEX(Lists!$G$2:$G$2001,MATCH($A12&amp;"|"&amp;INT(Z$5),Lists!$F$2:$F$2001,0)),""))</f>
        <v/>
      </c>
      <c r="AA12" s="36" t="str">
        <f>IF(OR($A12="",AA$5=""),"",IFERROR(INDEX(Lists!$G$2:$G$2001,MATCH($A12&amp;"|"&amp;INT(AA$5),Lists!$F$2:$F$2001,0)),""))</f>
        <v/>
      </c>
      <c r="AB12" s="36" t="str">
        <f>IF(OR($A12="",AB$5=""),"",IFERROR(INDEX(Lists!$G$2:$G$2001,MATCH($A12&amp;"|"&amp;INT(AB$5),Lists!$F$2:$F$2001,0)),""))</f>
        <v/>
      </c>
      <c r="AC12" s="36" t="str">
        <f>IF(OR($A12="",AC$5=""),"",IFERROR(INDEX(Lists!$G$2:$G$2001,MATCH($A12&amp;"|"&amp;INT(AC$5),Lists!$F$2:$F$2001,0)),""))</f>
        <v/>
      </c>
      <c r="AD12" s="36" t="str">
        <f>IF(OR($A12="",AD$5=""),"",IFERROR(INDEX(Lists!$G$2:$G$2001,MATCH($A12&amp;"|"&amp;INT(AD$5),Lists!$F$2:$F$2001,0)),""))</f>
        <v/>
      </c>
      <c r="AE12" s="36" t="str">
        <f>IF(OR($A12="",AE$5=""),"",IFERROR(INDEX(Lists!$G$2:$G$2001,MATCH($A12&amp;"|"&amp;INT(AE$5),Lists!$F$2:$F$2001,0)),""))</f>
        <v/>
      </c>
      <c r="AF12" s="36" t="str">
        <f>IF(OR($A12="",AF$5=""),"",IFERROR(INDEX(Lists!$G$2:$G$2001,MATCH($A12&amp;"|"&amp;INT(AF$5),Lists!$F$2:$F$2001,0)),""))</f>
        <v/>
      </c>
      <c r="AG12" s="23" t="str">
        <f>IF($A12="","",SUMPRODUCT((LEN(B12:AF12)&gt;0)*1))</f>
        <v/>
      </c>
    </row>
    <row r="13" spans="1:33" x14ac:dyDescent="0.25">
      <c r="A13" s="22" t="str">
        <f>IFERROR(INDEX(Employees!$A$2:$A$51,MATCH(8,Lists!$I$2:$I$51,0)),"")</f>
        <v/>
      </c>
      <c r="B13" s="36" t="str">
        <f>IF(OR($A13="",B$5=""),"",IFERROR(INDEX(Lists!$G$2:$G$2001,MATCH($A13&amp;"|"&amp;INT(B$5),Lists!$F$2:$F$2001,0)),""))</f>
        <v/>
      </c>
      <c r="C13" s="36" t="str">
        <f>IF(OR($A13="",C$5=""),"",IFERROR(INDEX(Lists!$G$2:$G$2001,MATCH($A13&amp;"|"&amp;INT(C$5),Lists!$F$2:$F$2001,0)),""))</f>
        <v/>
      </c>
      <c r="D13" s="36" t="str">
        <f>IF(OR($A13="",D$5=""),"",IFERROR(INDEX(Lists!$G$2:$G$2001,MATCH($A13&amp;"|"&amp;INT(D$5),Lists!$F$2:$F$2001,0)),""))</f>
        <v/>
      </c>
      <c r="E13" s="36" t="str">
        <f>IF(OR($A13="",E$5=""),"",IFERROR(INDEX(Lists!$G$2:$G$2001,MATCH($A13&amp;"|"&amp;INT(E$5),Lists!$F$2:$F$2001,0)),""))</f>
        <v/>
      </c>
      <c r="F13" s="36" t="str">
        <f>IF(OR($A13="",F$5=""),"",IFERROR(INDEX(Lists!$G$2:$G$2001,MATCH($A13&amp;"|"&amp;INT(F$5),Lists!$F$2:$F$2001,0)),""))</f>
        <v/>
      </c>
      <c r="G13" s="36" t="str">
        <f>IF(OR($A13="",G$5=""),"",IFERROR(INDEX(Lists!$G$2:$G$2001,MATCH($A13&amp;"|"&amp;INT(G$5),Lists!$F$2:$F$2001,0)),""))</f>
        <v/>
      </c>
      <c r="H13" s="36" t="str">
        <f>IF(OR($A13="",H$5=""),"",IFERROR(INDEX(Lists!$G$2:$G$2001,MATCH($A13&amp;"|"&amp;INT(H$5),Lists!$F$2:$F$2001,0)),""))</f>
        <v/>
      </c>
      <c r="I13" s="36" t="str">
        <f>IF(OR($A13="",I$5=""),"",IFERROR(INDEX(Lists!$G$2:$G$2001,MATCH($A13&amp;"|"&amp;INT(I$5),Lists!$F$2:$F$2001,0)),""))</f>
        <v/>
      </c>
      <c r="J13" s="36" t="str">
        <f>IF(OR($A13="",J$5=""),"",IFERROR(INDEX(Lists!$G$2:$G$2001,MATCH($A13&amp;"|"&amp;INT(J$5),Lists!$F$2:$F$2001,0)),""))</f>
        <v/>
      </c>
      <c r="K13" s="36" t="str">
        <f>IF(OR($A13="",K$5=""),"",IFERROR(INDEX(Lists!$G$2:$G$2001,MATCH($A13&amp;"|"&amp;INT(K$5),Lists!$F$2:$F$2001,0)),""))</f>
        <v/>
      </c>
      <c r="L13" s="36" t="str">
        <f>IF(OR($A13="",L$5=""),"",IFERROR(INDEX(Lists!$G$2:$G$2001,MATCH($A13&amp;"|"&amp;INT(L$5),Lists!$F$2:$F$2001,0)),""))</f>
        <v/>
      </c>
      <c r="M13" s="36" t="str">
        <f>IF(OR($A13="",M$5=""),"",IFERROR(INDEX(Lists!$G$2:$G$2001,MATCH($A13&amp;"|"&amp;INT(M$5),Lists!$F$2:$F$2001,0)),""))</f>
        <v/>
      </c>
      <c r="N13" s="36" t="str">
        <f>IF(OR($A13="",N$5=""),"",IFERROR(INDEX(Lists!$G$2:$G$2001,MATCH($A13&amp;"|"&amp;INT(N$5),Lists!$F$2:$F$2001,0)),""))</f>
        <v/>
      </c>
      <c r="O13" s="36" t="str">
        <f>IF(OR($A13="",O$5=""),"",IFERROR(INDEX(Lists!$G$2:$G$2001,MATCH($A13&amp;"|"&amp;INT(O$5),Lists!$F$2:$F$2001,0)),""))</f>
        <v/>
      </c>
      <c r="P13" s="36" t="str">
        <f>IF(OR($A13="",P$5=""),"",IFERROR(INDEX(Lists!$G$2:$G$2001,MATCH($A13&amp;"|"&amp;INT(P$5),Lists!$F$2:$F$2001,0)),""))</f>
        <v/>
      </c>
      <c r="Q13" s="36" t="str">
        <f>IF(OR($A13="",Q$5=""),"",IFERROR(INDEX(Lists!$G$2:$G$2001,MATCH($A13&amp;"|"&amp;INT(Q$5),Lists!$F$2:$F$2001,0)),""))</f>
        <v/>
      </c>
      <c r="R13" s="36" t="str">
        <f>IF(OR($A13="",R$5=""),"",IFERROR(INDEX(Lists!$G$2:$G$2001,MATCH($A13&amp;"|"&amp;INT(R$5),Lists!$F$2:$F$2001,0)),""))</f>
        <v/>
      </c>
      <c r="S13" s="36" t="str">
        <f>IF(OR($A13="",S$5=""),"",IFERROR(INDEX(Lists!$G$2:$G$2001,MATCH($A13&amp;"|"&amp;INT(S$5),Lists!$F$2:$F$2001,0)),""))</f>
        <v/>
      </c>
      <c r="T13" s="36" t="str">
        <f>IF(OR($A13="",T$5=""),"",IFERROR(INDEX(Lists!$G$2:$G$2001,MATCH($A13&amp;"|"&amp;INT(T$5),Lists!$F$2:$F$2001,0)),""))</f>
        <v/>
      </c>
      <c r="U13" s="36" t="str">
        <f>IF(OR($A13="",U$5=""),"",IFERROR(INDEX(Lists!$G$2:$G$2001,MATCH($A13&amp;"|"&amp;INT(U$5),Lists!$F$2:$F$2001,0)),""))</f>
        <v/>
      </c>
      <c r="V13" s="36" t="str">
        <f>IF(OR($A13="",V$5=""),"",IFERROR(INDEX(Lists!$G$2:$G$2001,MATCH($A13&amp;"|"&amp;INT(V$5),Lists!$F$2:$F$2001,0)),""))</f>
        <v/>
      </c>
      <c r="W13" s="36" t="str">
        <f>IF(OR($A13="",W$5=""),"",IFERROR(INDEX(Lists!$G$2:$G$2001,MATCH($A13&amp;"|"&amp;INT(W$5),Lists!$F$2:$F$2001,0)),""))</f>
        <v/>
      </c>
      <c r="X13" s="36" t="str">
        <f>IF(OR($A13="",X$5=""),"",IFERROR(INDEX(Lists!$G$2:$G$2001,MATCH($A13&amp;"|"&amp;INT(X$5),Lists!$F$2:$F$2001,0)),""))</f>
        <v/>
      </c>
      <c r="Y13" s="36" t="str">
        <f>IF(OR($A13="",Y$5=""),"",IFERROR(INDEX(Lists!$G$2:$G$2001,MATCH($A13&amp;"|"&amp;INT(Y$5),Lists!$F$2:$F$2001,0)),""))</f>
        <v/>
      </c>
      <c r="Z13" s="36" t="str">
        <f>IF(OR($A13="",Z$5=""),"",IFERROR(INDEX(Lists!$G$2:$G$2001,MATCH($A13&amp;"|"&amp;INT(Z$5),Lists!$F$2:$F$2001,0)),""))</f>
        <v/>
      </c>
      <c r="AA13" s="36" t="str">
        <f>IF(OR($A13="",AA$5=""),"",IFERROR(INDEX(Lists!$G$2:$G$2001,MATCH($A13&amp;"|"&amp;INT(AA$5),Lists!$F$2:$F$2001,0)),""))</f>
        <v/>
      </c>
      <c r="AB13" s="36" t="str">
        <f>IF(OR($A13="",AB$5=""),"",IFERROR(INDEX(Lists!$G$2:$G$2001,MATCH($A13&amp;"|"&amp;INT(AB$5),Lists!$F$2:$F$2001,0)),""))</f>
        <v/>
      </c>
      <c r="AC13" s="36" t="str">
        <f>IF(OR($A13="",AC$5=""),"",IFERROR(INDEX(Lists!$G$2:$G$2001,MATCH($A13&amp;"|"&amp;INT(AC$5),Lists!$F$2:$F$2001,0)),""))</f>
        <v/>
      </c>
      <c r="AD13" s="36" t="str">
        <f>IF(OR($A13="",AD$5=""),"",IFERROR(INDEX(Lists!$G$2:$G$2001,MATCH($A13&amp;"|"&amp;INT(AD$5),Lists!$F$2:$F$2001,0)),""))</f>
        <v/>
      </c>
      <c r="AE13" s="36" t="str">
        <f>IF(OR($A13="",AE$5=""),"",IFERROR(INDEX(Lists!$G$2:$G$2001,MATCH($A13&amp;"|"&amp;INT(AE$5),Lists!$F$2:$F$2001,0)),""))</f>
        <v/>
      </c>
      <c r="AF13" s="36" t="str">
        <f>IF(OR($A13="",AF$5=""),"",IFERROR(INDEX(Lists!$G$2:$G$2001,MATCH($A13&amp;"|"&amp;INT(AF$5),Lists!$F$2:$F$2001,0)),""))</f>
        <v/>
      </c>
      <c r="AG13" s="23" t="str">
        <f>IF($A13="","",SUMPRODUCT((LEN(B13:AF13)&gt;0)*1))</f>
        <v/>
      </c>
    </row>
    <row r="14" spans="1:33" x14ac:dyDescent="0.25">
      <c r="A14" s="22" t="str">
        <f>IFERROR(INDEX(Employees!$A$2:$A$51,MATCH(9,Lists!$I$2:$I$51,0)),"")</f>
        <v/>
      </c>
      <c r="B14" s="36" t="str">
        <f>IF(OR($A14="",B$5=""),"",IFERROR(INDEX(Lists!$G$2:$G$2001,MATCH($A14&amp;"|"&amp;INT(B$5),Lists!$F$2:$F$2001,0)),""))</f>
        <v/>
      </c>
      <c r="C14" s="36" t="str">
        <f>IF(OR($A14="",C$5=""),"",IFERROR(INDEX(Lists!$G$2:$G$2001,MATCH($A14&amp;"|"&amp;INT(C$5),Lists!$F$2:$F$2001,0)),""))</f>
        <v/>
      </c>
      <c r="D14" s="36" t="str">
        <f>IF(OR($A14="",D$5=""),"",IFERROR(INDEX(Lists!$G$2:$G$2001,MATCH($A14&amp;"|"&amp;INT(D$5),Lists!$F$2:$F$2001,0)),""))</f>
        <v/>
      </c>
      <c r="E14" s="36" t="str">
        <f>IF(OR($A14="",E$5=""),"",IFERROR(INDEX(Lists!$G$2:$G$2001,MATCH($A14&amp;"|"&amp;INT(E$5),Lists!$F$2:$F$2001,0)),""))</f>
        <v/>
      </c>
      <c r="F14" s="36" t="str">
        <f>IF(OR($A14="",F$5=""),"",IFERROR(INDEX(Lists!$G$2:$G$2001,MATCH($A14&amp;"|"&amp;INT(F$5),Lists!$F$2:$F$2001,0)),""))</f>
        <v/>
      </c>
      <c r="G14" s="36" t="str">
        <f>IF(OR($A14="",G$5=""),"",IFERROR(INDEX(Lists!$G$2:$G$2001,MATCH($A14&amp;"|"&amp;INT(G$5),Lists!$F$2:$F$2001,0)),""))</f>
        <v/>
      </c>
      <c r="H14" s="36" t="str">
        <f>IF(OR($A14="",H$5=""),"",IFERROR(INDEX(Lists!$G$2:$G$2001,MATCH($A14&amp;"|"&amp;INT(H$5),Lists!$F$2:$F$2001,0)),""))</f>
        <v/>
      </c>
      <c r="I14" s="36" t="str">
        <f>IF(OR($A14="",I$5=""),"",IFERROR(INDEX(Lists!$G$2:$G$2001,MATCH($A14&amp;"|"&amp;INT(I$5),Lists!$F$2:$F$2001,0)),""))</f>
        <v/>
      </c>
      <c r="J14" s="36" t="str">
        <f>IF(OR($A14="",J$5=""),"",IFERROR(INDEX(Lists!$G$2:$G$2001,MATCH($A14&amp;"|"&amp;INT(J$5),Lists!$F$2:$F$2001,0)),""))</f>
        <v/>
      </c>
      <c r="K14" s="36" t="str">
        <f>IF(OR($A14="",K$5=""),"",IFERROR(INDEX(Lists!$G$2:$G$2001,MATCH($A14&amp;"|"&amp;INT(K$5),Lists!$F$2:$F$2001,0)),""))</f>
        <v/>
      </c>
      <c r="L14" s="36" t="str">
        <f>IF(OR($A14="",L$5=""),"",IFERROR(INDEX(Lists!$G$2:$G$2001,MATCH($A14&amp;"|"&amp;INT(L$5),Lists!$F$2:$F$2001,0)),""))</f>
        <v/>
      </c>
      <c r="M14" s="36" t="str">
        <f>IF(OR($A14="",M$5=""),"",IFERROR(INDEX(Lists!$G$2:$G$2001,MATCH($A14&amp;"|"&amp;INT(M$5),Lists!$F$2:$F$2001,0)),""))</f>
        <v/>
      </c>
      <c r="N14" s="36" t="str">
        <f>IF(OR($A14="",N$5=""),"",IFERROR(INDEX(Lists!$G$2:$G$2001,MATCH($A14&amp;"|"&amp;INT(N$5),Lists!$F$2:$F$2001,0)),""))</f>
        <v/>
      </c>
      <c r="O14" s="36" t="str">
        <f>IF(OR($A14="",O$5=""),"",IFERROR(INDEX(Lists!$G$2:$G$2001,MATCH($A14&amp;"|"&amp;INT(O$5),Lists!$F$2:$F$2001,0)),""))</f>
        <v/>
      </c>
      <c r="P14" s="36" t="str">
        <f>IF(OR($A14="",P$5=""),"",IFERROR(INDEX(Lists!$G$2:$G$2001,MATCH($A14&amp;"|"&amp;INT(P$5),Lists!$F$2:$F$2001,0)),""))</f>
        <v/>
      </c>
      <c r="Q14" s="36" t="str">
        <f>IF(OR($A14="",Q$5=""),"",IFERROR(INDEX(Lists!$G$2:$G$2001,MATCH($A14&amp;"|"&amp;INT(Q$5),Lists!$F$2:$F$2001,0)),""))</f>
        <v/>
      </c>
      <c r="R14" s="36" t="str">
        <f>IF(OR($A14="",R$5=""),"",IFERROR(INDEX(Lists!$G$2:$G$2001,MATCH($A14&amp;"|"&amp;INT(R$5),Lists!$F$2:$F$2001,0)),""))</f>
        <v/>
      </c>
      <c r="S14" s="36" t="str">
        <f>IF(OR($A14="",S$5=""),"",IFERROR(INDEX(Lists!$G$2:$G$2001,MATCH($A14&amp;"|"&amp;INT(S$5),Lists!$F$2:$F$2001,0)),""))</f>
        <v/>
      </c>
      <c r="T14" s="36" t="str">
        <f>IF(OR($A14="",T$5=""),"",IFERROR(INDEX(Lists!$G$2:$G$2001,MATCH($A14&amp;"|"&amp;INT(T$5),Lists!$F$2:$F$2001,0)),""))</f>
        <v/>
      </c>
      <c r="U14" s="36" t="str">
        <f>IF(OR($A14="",U$5=""),"",IFERROR(INDEX(Lists!$G$2:$G$2001,MATCH($A14&amp;"|"&amp;INT(U$5),Lists!$F$2:$F$2001,0)),""))</f>
        <v/>
      </c>
      <c r="V14" s="36" t="str">
        <f>IF(OR($A14="",V$5=""),"",IFERROR(INDEX(Lists!$G$2:$G$2001,MATCH($A14&amp;"|"&amp;INT(V$5),Lists!$F$2:$F$2001,0)),""))</f>
        <v/>
      </c>
      <c r="W14" s="36" t="str">
        <f>IF(OR($A14="",W$5=""),"",IFERROR(INDEX(Lists!$G$2:$G$2001,MATCH($A14&amp;"|"&amp;INT(W$5),Lists!$F$2:$F$2001,0)),""))</f>
        <v/>
      </c>
      <c r="X14" s="36" t="str">
        <f>IF(OR($A14="",X$5=""),"",IFERROR(INDEX(Lists!$G$2:$G$2001,MATCH($A14&amp;"|"&amp;INT(X$5),Lists!$F$2:$F$2001,0)),""))</f>
        <v/>
      </c>
      <c r="Y14" s="36" t="str">
        <f>IF(OR($A14="",Y$5=""),"",IFERROR(INDEX(Lists!$G$2:$G$2001,MATCH($A14&amp;"|"&amp;INT(Y$5),Lists!$F$2:$F$2001,0)),""))</f>
        <v/>
      </c>
      <c r="Z14" s="36" t="str">
        <f>IF(OR($A14="",Z$5=""),"",IFERROR(INDEX(Lists!$G$2:$G$2001,MATCH($A14&amp;"|"&amp;INT(Z$5),Lists!$F$2:$F$2001,0)),""))</f>
        <v/>
      </c>
      <c r="AA14" s="36" t="str">
        <f>IF(OR($A14="",AA$5=""),"",IFERROR(INDEX(Lists!$G$2:$G$2001,MATCH($A14&amp;"|"&amp;INT(AA$5),Lists!$F$2:$F$2001,0)),""))</f>
        <v/>
      </c>
      <c r="AB14" s="36" t="str">
        <f>IF(OR($A14="",AB$5=""),"",IFERROR(INDEX(Lists!$G$2:$G$2001,MATCH($A14&amp;"|"&amp;INT(AB$5),Lists!$F$2:$F$2001,0)),""))</f>
        <v/>
      </c>
      <c r="AC14" s="36" t="str">
        <f>IF(OR($A14="",AC$5=""),"",IFERROR(INDEX(Lists!$G$2:$G$2001,MATCH($A14&amp;"|"&amp;INT(AC$5),Lists!$F$2:$F$2001,0)),""))</f>
        <v/>
      </c>
      <c r="AD14" s="36" t="str">
        <f>IF(OR($A14="",AD$5=""),"",IFERROR(INDEX(Lists!$G$2:$G$2001,MATCH($A14&amp;"|"&amp;INT(AD$5),Lists!$F$2:$F$2001,0)),""))</f>
        <v/>
      </c>
      <c r="AE14" s="36" t="str">
        <f>IF(OR($A14="",AE$5=""),"",IFERROR(INDEX(Lists!$G$2:$G$2001,MATCH($A14&amp;"|"&amp;INT(AE$5),Lists!$F$2:$F$2001,0)),""))</f>
        <v/>
      </c>
      <c r="AF14" s="36" t="str">
        <f>IF(OR($A14="",AF$5=""),"",IFERROR(INDEX(Lists!$G$2:$G$2001,MATCH($A14&amp;"|"&amp;INT(AF$5),Lists!$F$2:$F$2001,0)),""))</f>
        <v/>
      </c>
      <c r="AG14" s="23" t="str">
        <f>IF($A14="","",SUMPRODUCT((LEN(B14:AF14)&gt;0)*1))</f>
        <v/>
      </c>
    </row>
    <row r="15" spans="1:33" x14ac:dyDescent="0.25">
      <c r="A15" s="22" t="str">
        <f>IFERROR(INDEX(Employees!$A$2:$A$51,MATCH(10,Lists!$I$2:$I$51,0)),"")</f>
        <v/>
      </c>
      <c r="B15" s="36" t="str">
        <f>IF(OR($A15="",B$5=""),"",IFERROR(INDEX(Lists!$G$2:$G$2001,MATCH($A15&amp;"|"&amp;INT(B$5),Lists!$F$2:$F$2001,0)),""))</f>
        <v/>
      </c>
      <c r="C15" s="36" t="str">
        <f>IF(OR($A15="",C$5=""),"",IFERROR(INDEX(Lists!$G$2:$G$2001,MATCH($A15&amp;"|"&amp;INT(C$5),Lists!$F$2:$F$2001,0)),""))</f>
        <v/>
      </c>
      <c r="D15" s="36" t="str">
        <f>IF(OR($A15="",D$5=""),"",IFERROR(INDEX(Lists!$G$2:$G$2001,MATCH($A15&amp;"|"&amp;INT(D$5),Lists!$F$2:$F$2001,0)),""))</f>
        <v/>
      </c>
      <c r="E15" s="36" t="str">
        <f>IF(OR($A15="",E$5=""),"",IFERROR(INDEX(Lists!$G$2:$G$2001,MATCH($A15&amp;"|"&amp;INT(E$5),Lists!$F$2:$F$2001,0)),""))</f>
        <v/>
      </c>
      <c r="F15" s="36" t="str">
        <f>IF(OR($A15="",F$5=""),"",IFERROR(INDEX(Lists!$G$2:$G$2001,MATCH($A15&amp;"|"&amp;INT(F$5),Lists!$F$2:$F$2001,0)),""))</f>
        <v/>
      </c>
      <c r="G15" s="36" t="str">
        <f>IF(OR($A15="",G$5=""),"",IFERROR(INDEX(Lists!$G$2:$G$2001,MATCH($A15&amp;"|"&amp;INT(G$5),Lists!$F$2:$F$2001,0)),""))</f>
        <v/>
      </c>
      <c r="H15" s="36" t="str">
        <f>IF(OR($A15="",H$5=""),"",IFERROR(INDEX(Lists!$G$2:$G$2001,MATCH($A15&amp;"|"&amp;INT(H$5),Lists!$F$2:$F$2001,0)),""))</f>
        <v/>
      </c>
      <c r="I15" s="36" t="str">
        <f>IF(OR($A15="",I$5=""),"",IFERROR(INDEX(Lists!$G$2:$G$2001,MATCH($A15&amp;"|"&amp;INT(I$5),Lists!$F$2:$F$2001,0)),""))</f>
        <v/>
      </c>
      <c r="J15" s="36" t="str">
        <f>IF(OR($A15="",J$5=""),"",IFERROR(INDEX(Lists!$G$2:$G$2001,MATCH($A15&amp;"|"&amp;INT(J$5),Lists!$F$2:$F$2001,0)),""))</f>
        <v/>
      </c>
      <c r="K15" s="36" t="str">
        <f>IF(OR($A15="",K$5=""),"",IFERROR(INDEX(Lists!$G$2:$G$2001,MATCH($A15&amp;"|"&amp;INT(K$5),Lists!$F$2:$F$2001,0)),""))</f>
        <v/>
      </c>
      <c r="L15" s="36" t="str">
        <f>IF(OR($A15="",L$5=""),"",IFERROR(INDEX(Lists!$G$2:$G$2001,MATCH($A15&amp;"|"&amp;INT(L$5),Lists!$F$2:$F$2001,0)),""))</f>
        <v/>
      </c>
      <c r="M15" s="36" t="str">
        <f>IF(OR($A15="",M$5=""),"",IFERROR(INDEX(Lists!$G$2:$G$2001,MATCH($A15&amp;"|"&amp;INT(M$5),Lists!$F$2:$F$2001,0)),""))</f>
        <v/>
      </c>
      <c r="N15" s="36" t="str">
        <f>IF(OR($A15="",N$5=""),"",IFERROR(INDEX(Lists!$G$2:$G$2001,MATCH($A15&amp;"|"&amp;INT(N$5),Lists!$F$2:$F$2001,0)),""))</f>
        <v/>
      </c>
      <c r="O15" s="36" t="str">
        <f>IF(OR($A15="",O$5=""),"",IFERROR(INDEX(Lists!$G$2:$G$2001,MATCH($A15&amp;"|"&amp;INT(O$5),Lists!$F$2:$F$2001,0)),""))</f>
        <v/>
      </c>
      <c r="P15" s="36" t="str">
        <f>IF(OR($A15="",P$5=""),"",IFERROR(INDEX(Lists!$G$2:$G$2001,MATCH($A15&amp;"|"&amp;INT(P$5),Lists!$F$2:$F$2001,0)),""))</f>
        <v/>
      </c>
      <c r="Q15" s="36" t="str">
        <f>IF(OR($A15="",Q$5=""),"",IFERROR(INDEX(Lists!$G$2:$G$2001,MATCH($A15&amp;"|"&amp;INT(Q$5),Lists!$F$2:$F$2001,0)),""))</f>
        <v/>
      </c>
      <c r="R15" s="36" t="str">
        <f>IF(OR($A15="",R$5=""),"",IFERROR(INDEX(Lists!$G$2:$G$2001,MATCH($A15&amp;"|"&amp;INT(R$5),Lists!$F$2:$F$2001,0)),""))</f>
        <v/>
      </c>
      <c r="S15" s="36" t="str">
        <f>IF(OR($A15="",S$5=""),"",IFERROR(INDEX(Lists!$G$2:$G$2001,MATCH($A15&amp;"|"&amp;INT(S$5),Lists!$F$2:$F$2001,0)),""))</f>
        <v/>
      </c>
      <c r="T15" s="36" t="str">
        <f>IF(OR($A15="",T$5=""),"",IFERROR(INDEX(Lists!$G$2:$G$2001,MATCH($A15&amp;"|"&amp;INT(T$5),Lists!$F$2:$F$2001,0)),""))</f>
        <v/>
      </c>
      <c r="U15" s="36" t="str">
        <f>IF(OR($A15="",U$5=""),"",IFERROR(INDEX(Lists!$G$2:$G$2001,MATCH($A15&amp;"|"&amp;INT(U$5),Lists!$F$2:$F$2001,0)),""))</f>
        <v/>
      </c>
      <c r="V15" s="36" t="str">
        <f>IF(OR($A15="",V$5=""),"",IFERROR(INDEX(Lists!$G$2:$G$2001,MATCH($A15&amp;"|"&amp;INT(V$5),Lists!$F$2:$F$2001,0)),""))</f>
        <v/>
      </c>
      <c r="W15" s="36" t="str">
        <f>IF(OR($A15="",W$5=""),"",IFERROR(INDEX(Lists!$G$2:$G$2001,MATCH($A15&amp;"|"&amp;INT(W$5),Lists!$F$2:$F$2001,0)),""))</f>
        <v/>
      </c>
      <c r="X15" s="36" t="str">
        <f>IF(OR($A15="",X$5=""),"",IFERROR(INDEX(Lists!$G$2:$G$2001,MATCH($A15&amp;"|"&amp;INT(X$5),Lists!$F$2:$F$2001,0)),""))</f>
        <v/>
      </c>
      <c r="Y15" s="36" t="str">
        <f>IF(OR($A15="",Y$5=""),"",IFERROR(INDEX(Lists!$G$2:$G$2001,MATCH($A15&amp;"|"&amp;INT(Y$5),Lists!$F$2:$F$2001,0)),""))</f>
        <v/>
      </c>
      <c r="Z15" s="36" t="str">
        <f>IF(OR($A15="",Z$5=""),"",IFERROR(INDEX(Lists!$G$2:$G$2001,MATCH($A15&amp;"|"&amp;INT(Z$5),Lists!$F$2:$F$2001,0)),""))</f>
        <v/>
      </c>
      <c r="AA15" s="36" t="str">
        <f>IF(OR($A15="",AA$5=""),"",IFERROR(INDEX(Lists!$G$2:$G$2001,MATCH($A15&amp;"|"&amp;INT(AA$5),Lists!$F$2:$F$2001,0)),""))</f>
        <v/>
      </c>
      <c r="AB15" s="36" t="str">
        <f>IF(OR($A15="",AB$5=""),"",IFERROR(INDEX(Lists!$G$2:$G$2001,MATCH($A15&amp;"|"&amp;INT(AB$5),Lists!$F$2:$F$2001,0)),""))</f>
        <v/>
      </c>
      <c r="AC15" s="36" t="str">
        <f>IF(OR($A15="",AC$5=""),"",IFERROR(INDEX(Lists!$G$2:$G$2001,MATCH($A15&amp;"|"&amp;INT(AC$5),Lists!$F$2:$F$2001,0)),""))</f>
        <v/>
      </c>
      <c r="AD15" s="36" t="str">
        <f>IF(OR($A15="",AD$5=""),"",IFERROR(INDEX(Lists!$G$2:$G$2001,MATCH($A15&amp;"|"&amp;INT(AD$5),Lists!$F$2:$F$2001,0)),""))</f>
        <v/>
      </c>
      <c r="AE15" s="36" t="str">
        <f>IF(OR($A15="",AE$5=""),"",IFERROR(INDEX(Lists!$G$2:$G$2001,MATCH($A15&amp;"|"&amp;INT(AE$5),Lists!$F$2:$F$2001,0)),""))</f>
        <v/>
      </c>
      <c r="AF15" s="36" t="str">
        <f>IF(OR($A15="",AF$5=""),"",IFERROR(INDEX(Lists!$G$2:$G$2001,MATCH($A15&amp;"|"&amp;INT(AF$5),Lists!$F$2:$F$2001,0)),""))</f>
        <v/>
      </c>
      <c r="AG15" s="23" t="str">
        <f>IF($A15="","",SUMPRODUCT((LEN(B15:AF15)&gt;0)*1))</f>
        <v/>
      </c>
    </row>
    <row r="16" spans="1:33" x14ac:dyDescent="0.25">
      <c r="A16" s="22" t="str">
        <f>IFERROR(INDEX(Employees!$A$2:$A$51,MATCH(11,Lists!$I$2:$I$51,0)),"")</f>
        <v/>
      </c>
      <c r="B16" s="36" t="str">
        <f>IF(OR($A16="",B$5=""),"",IFERROR(INDEX(Lists!$G$2:$G$2001,MATCH($A16&amp;"|"&amp;INT(B$5),Lists!$F$2:$F$2001,0)),""))</f>
        <v/>
      </c>
      <c r="C16" s="36" t="str">
        <f>IF(OR($A16="",C$5=""),"",IFERROR(INDEX(Lists!$G$2:$G$2001,MATCH($A16&amp;"|"&amp;INT(C$5),Lists!$F$2:$F$2001,0)),""))</f>
        <v/>
      </c>
      <c r="D16" s="36" t="str">
        <f>IF(OR($A16="",D$5=""),"",IFERROR(INDEX(Lists!$G$2:$G$2001,MATCH($A16&amp;"|"&amp;INT(D$5),Lists!$F$2:$F$2001,0)),""))</f>
        <v/>
      </c>
      <c r="E16" s="36" t="str">
        <f>IF(OR($A16="",E$5=""),"",IFERROR(INDEX(Lists!$G$2:$G$2001,MATCH($A16&amp;"|"&amp;INT(E$5),Lists!$F$2:$F$2001,0)),""))</f>
        <v/>
      </c>
      <c r="F16" s="36" t="str">
        <f>IF(OR($A16="",F$5=""),"",IFERROR(INDEX(Lists!$G$2:$G$2001,MATCH($A16&amp;"|"&amp;INT(F$5),Lists!$F$2:$F$2001,0)),""))</f>
        <v/>
      </c>
      <c r="G16" s="36" t="str">
        <f>IF(OR($A16="",G$5=""),"",IFERROR(INDEX(Lists!$G$2:$G$2001,MATCH($A16&amp;"|"&amp;INT(G$5),Lists!$F$2:$F$2001,0)),""))</f>
        <v/>
      </c>
      <c r="H16" s="36" t="str">
        <f>IF(OR($A16="",H$5=""),"",IFERROR(INDEX(Lists!$G$2:$G$2001,MATCH($A16&amp;"|"&amp;INT(H$5),Lists!$F$2:$F$2001,0)),""))</f>
        <v/>
      </c>
      <c r="I16" s="36" t="str">
        <f>IF(OR($A16="",I$5=""),"",IFERROR(INDEX(Lists!$G$2:$G$2001,MATCH($A16&amp;"|"&amp;INT(I$5),Lists!$F$2:$F$2001,0)),""))</f>
        <v/>
      </c>
      <c r="J16" s="36" t="str">
        <f>IF(OR($A16="",J$5=""),"",IFERROR(INDEX(Lists!$G$2:$G$2001,MATCH($A16&amp;"|"&amp;INT(J$5),Lists!$F$2:$F$2001,0)),""))</f>
        <v/>
      </c>
      <c r="K16" s="36" t="str">
        <f>IF(OR($A16="",K$5=""),"",IFERROR(INDEX(Lists!$G$2:$G$2001,MATCH($A16&amp;"|"&amp;INT(K$5),Lists!$F$2:$F$2001,0)),""))</f>
        <v/>
      </c>
      <c r="L16" s="36" t="str">
        <f>IF(OR($A16="",L$5=""),"",IFERROR(INDEX(Lists!$G$2:$G$2001,MATCH($A16&amp;"|"&amp;INT(L$5),Lists!$F$2:$F$2001,0)),""))</f>
        <v/>
      </c>
      <c r="M16" s="36" t="str">
        <f>IF(OR($A16="",M$5=""),"",IFERROR(INDEX(Lists!$G$2:$G$2001,MATCH($A16&amp;"|"&amp;INT(M$5),Lists!$F$2:$F$2001,0)),""))</f>
        <v/>
      </c>
      <c r="N16" s="36" t="str">
        <f>IF(OR($A16="",N$5=""),"",IFERROR(INDEX(Lists!$G$2:$G$2001,MATCH($A16&amp;"|"&amp;INT(N$5),Lists!$F$2:$F$2001,0)),""))</f>
        <v/>
      </c>
      <c r="O16" s="36" t="str">
        <f>IF(OR($A16="",O$5=""),"",IFERROR(INDEX(Lists!$G$2:$G$2001,MATCH($A16&amp;"|"&amp;INT(O$5),Lists!$F$2:$F$2001,0)),""))</f>
        <v/>
      </c>
      <c r="P16" s="36" t="str">
        <f>IF(OR($A16="",P$5=""),"",IFERROR(INDEX(Lists!$G$2:$G$2001,MATCH($A16&amp;"|"&amp;INT(P$5),Lists!$F$2:$F$2001,0)),""))</f>
        <v/>
      </c>
      <c r="Q16" s="36" t="str">
        <f>IF(OR($A16="",Q$5=""),"",IFERROR(INDEX(Lists!$G$2:$G$2001,MATCH($A16&amp;"|"&amp;INT(Q$5),Lists!$F$2:$F$2001,0)),""))</f>
        <v/>
      </c>
      <c r="R16" s="36" t="str">
        <f>IF(OR($A16="",R$5=""),"",IFERROR(INDEX(Lists!$G$2:$G$2001,MATCH($A16&amp;"|"&amp;INT(R$5),Lists!$F$2:$F$2001,0)),""))</f>
        <v/>
      </c>
      <c r="S16" s="36" t="str">
        <f>IF(OR($A16="",S$5=""),"",IFERROR(INDEX(Lists!$G$2:$G$2001,MATCH($A16&amp;"|"&amp;INT(S$5),Lists!$F$2:$F$2001,0)),""))</f>
        <v/>
      </c>
      <c r="T16" s="36" t="str">
        <f>IF(OR($A16="",T$5=""),"",IFERROR(INDEX(Lists!$G$2:$G$2001,MATCH($A16&amp;"|"&amp;INT(T$5),Lists!$F$2:$F$2001,0)),""))</f>
        <v/>
      </c>
      <c r="U16" s="36" t="str">
        <f>IF(OR($A16="",U$5=""),"",IFERROR(INDEX(Lists!$G$2:$G$2001,MATCH($A16&amp;"|"&amp;INT(U$5),Lists!$F$2:$F$2001,0)),""))</f>
        <v/>
      </c>
      <c r="V16" s="36" t="str">
        <f>IF(OR($A16="",V$5=""),"",IFERROR(INDEX(Lists!$G$2:$G$2001,MATCH($A16&amp;"|"&amp;INT(V$5),Lists!$F$2:$F$2001,0)),""))</f>
        <v/>
      </c>
      <c r="W16" s="36" t="str">
        <f>IF(OR($A16="",W$5=""),"",IFERROR(INDEX(Lists!$G$2:$G$2001,MATCH($A16&amp;"|"&amp;INT(W$5),Lists!$F$2:$F$2001,0)),""))</f>
        <v/>
      </c>
      <c r="X16" s="36" t="str">
        <f>IF(OR($A16="",X$5=""),"",IFERROR(INDEX(Lists!$G$2:$G$2001,MATCH($A16&amp;"|"&amp;INT(X$5),Lists!$F$2:$F$2001,0)),""))</f>
        <v/>
      </c>
      <c r="Y16" s="36" t="str">
        <f>IF(OR($A16="",Y$5=""),"",IFERROR(INDEX(Lists!$G$2:$G$2001,MATCH($A16&amp;"|"&amp;INT(Y$5),Lists!$F$2:$F$2001,0)),""))</f>
        <v/>
      </c>
      <c r="Z16" s="36" t="str">
        <f>IF(OR($A16="",Z$5=""),"",IFERROR(INDEX(Lists!$G$2:$G$2001,MATCH($A16&amp;"|"&amp;INT(Z$5),Lists!$F$2:$F$2001,0)),""))</f>
        <v/>
      </c>
      <c r="AA16" s="36" t="str">
        <f>IF(OR($A16="",AA$5=""),"",IFERROR(INDEX(Lists!$G$2:$G$2001,MATCH($A16&amp;"|"&amp;INT(AA$5),Lists!$F$2:$F$2001,0)),""))</f>
        <v/>
      </c>
      <c r="AB16" s="36" t="str">
        <f>IF(OR($A16="",AB$5=""),"",IFERROR(INDEX(Lists!$G$2:$G$2001,MATCH($A16&amp;"|"&amp;INT(AB$5),Lists!$F$2:$F$2001,0)),""))</f>
        <v/>
      </c>
      <c r="AC16" s="36" t="str">
        <f>IF(OR($A16="",AC$5=""),"",IFERROR(INDEX(Lists!$G$2:$G$2001,MATCH($A16&amp;"|"&amp;INT(AC$5),Lists!$F$2:$F$2001,0)),""))</f>
        <v/>
      </c>
      <c r="AD16" s="36" t="str">
        <f>IF(OR($A16="",AD$5=""),"",IFERROR(INDEX(Lists!$G$2:$G$2001,MATCH($A16&amp;"|"&amp;INT(AD$5),Lists!$F$2:$F$2001,0)),""))</f>
        <v/>
      </c>
      <c r="AE16" s="36" t="str">
        <f>IF(OR($A16="",AE$5=""),"",IFERROR(INDEX(Lists!$G$2:$G$2001,MATCH($A16&amp;"|"&amp;INT(AE$5),Lists!$F$2:$F$2001,0)),""))</f>
        <v/>
      </c>
      <c r="AF16" s="36" t="str">
        <f>IF(OR($A16="",AF$5=""),"",IFERROR(INDEX(Lists!$G$2:$G$2001,MATCH($A16&amp;"|"&amp;INT(AF$5),Lists!$F$2:$F$2001,0)),""))</f>
        <v/>
      </c>
      <c r="AG16" s="23" t="str">
        <f>IF($A16="","",SUMPRODUCT((LEN(B16:AF16)&gt;0)*1))</f>
        <v/>
      </c>
    </row>
    <row r="17" spans="1:33" x14ac:dyDescent="0.25">
      <c r="A17" s="22" t="str">
        <f>IFERROR(INDEX(Employees!$A$2:$A$51,MATCH(12,Lists!$I$2:$I$51,0)),"")</f>
        <v/>
      </c>
      <c r="B17" s="36" t="str">
        <f>IF(OR($A17="",B$5=""),"",IFERROR(INDEX(Lists!$G$2:$G$2001,MATCH($A17&amp;"|"&amp;INT(B$5),Lists!$F$2:$F$2001,0)),""))</f>
        <v/>
      </c>
      <c r="C17" s="36" t="str">
        <f>IF(OR($A17="",C$5=""),"",IFERROR(INDEX(Lists!$G$2:$G$2001,MATCH($A17&amp;"|"&amp;INT(C$5),Lists!$F$2:$F$2001,0)),""))</f>
        <v/>
      </c>
      <c r="D17" s="36" t="str">
        <f>IF(OR($A17="",D$5=""),"",IFERROR(INDEX(Lists!$G$2:$G$2001,MATCH($A17&amp;"|"&amp;INT(D$5),Lists!$F$2:$F$2001,0)),""))</f>
        <v/>
      </c>
      <c r="E17" s="36" t="str">
        <f>IF(OR($A17="",E$5=""),"",IFERROR(INDEX(Lists!$G$2:$G$2001,MATCH($A17&amp;"|"&amp;INT(E$5),Lists!$F$2:$F$2001,0)),""))</f>
        <v/>
      </c>
      <c r="F17" s="36" t="str">
        <f>IF(OR($A17="",F$5=""),"",IFERROR(INDEX(Lists!$G$2:$G$2001,MATCH($A17&amp;"|"&amp;INT(F$5),Lists!$F$2:$F$2001,0)),""))</f>
        <v/>
      </c>
      <c r="G17" s="36" t="str">
        <f>IF(OR($A17="",G$5=""),"",IFERROR(INDEX(Lists!$G$2:$G$2001,MATCH($A17&amp;"|"&amp;INT(G$5),Lists!$F$2:$F$2001,0)),""))</f>
        <v/>
      </c>
      <c r="H17" s="36" t="str">
        <f>IF(OR($A17="",H$5=""),"",IFERROR(INDEX(Lists!$G$2:$G$2001,MATCH($A17&amp;"|"&amp;INT(H$5),Lists!$F$2:$F$2001,0)),""))</f>
        <v/>
      </c>
      <c r="I17" s="36" t="str">
        <f>IF(OR($A17="",I$5=""),"",IFERROR(INDEX(Lists!$G$2:$G$2001,MATCH($A17&amp;"|"&amp;INT(I$5),Lists!$F$2:$F$2001,0)),""))</f>
        <v/>
      </c>
      <c r="J17" s="36" t="str">
        <f>IF(OR($A17="",J$5=""),"",IFERROR(INDEX(Lists!$G$2:$G$2001,MATCH($A17&amp;"|"&amp;INT(J$5),Lists!$F$2:$F$2001,0)),""))</f>
        <v/>
      </c>
      <c r="K17" s="36" t="str">
        <f>IF(OR($A17="",K$5=""),"",IFERROR(INDEX(Lists!$G$2:$G$2001,MATCH($A17&amp;"|"&amp;INT(K$5),Lists!$F$2:$F$2001,0)),""))</f>
        <v/>
      </c>
      <c r="L17" s="36" t="str">
        <f>IF(OR($A17="",L$5=""),"",IFERROR(INDEX(Lists!$G$2:$G$2001,MATCH($A17&amp;"|"&amp;INT(L$5),Lists!$F$2:$F$2001,0)),""))</f>
        <v/>
      </c>
      <c r="M17" s="36" t="str">
        <f>IF(OR($A17="",M$5=""),"",IFERROR(INDEX(Lists!$G$2:$G$2001,MATCH($A17&amp;"|"&amp;INT(M$5),Lists!$F$2:$F$2001,0)),""))</f>
        <v/>
      </c>
      <c r="N17" s="36" t="str">
        <f>IF(OR($A17="",N$5=""),"",IFERROR(INDEX(Lists!$G$2:$G$2001,MATCH($A17&amp;"|"&amp;INT(N$5),Lists!$F$2:$F$2001,0)),""))</f>
        <v/>
      </c>
      <c r="O17" s="36" t="str">
        <f>IF(OR($A17="",O$5=""),"",IFERROR(INDEX(Lists!$G$2:$G$2001,MATCH($A17&amp;"|"&amp;INT(O$5),Lists!$F$2:$F$2001,0)),""))</f>
        <v/>
      </c>
      <c r="P17" s="36" t="str">
        <f>IF(OR($A17="",P$5=""),"",IFERROR(INDEX(Lists!$G$2:$G$2001,MATCH($A17&amp;"|"&amp;INT(P$5),Lists!$F$2:$F$2001,0)),""))</f>
        <v/>
      </c>
      <c r="Q17" s="36" t="str">
        <f>IF(OR($A17="",Q$5=""),"",IFERROR(INDEX(Lists!$G$2:$G$2001,MATCH($A17&amp;"|"&amp;INT(Q$5),Lists!$F$2:$F$2001,0)),""))</f>
        <v/>
      </c>
      <c r="R17" s="36" t="str">
        <f>IF(OR($A17="",R$5=""),"",IFERROR(INDEX(Lists!$G$2:$G$2001,MATCH($A17&amp;"|"&amp;INT(R$5),Lists!$F$2:$F$2001,0)),""))</f>
        <v/>
      </c>
      <c r="S17" s="36" t="str">
        <f>IF(OR($A17="",S$5=""),"",IFERROR(INDEX(Lists!$G$2:$G$2001,MATCH($A17&amp;"|"&amp;INT(S$5),Lists!$F$2:$F$2001,0)),""))</f>
        <v/>
      </c>
      <c r="T17" s="36" t="str">
        <f>IF(OR($A17="",T$5=""),"",IFERROR(INDEX(Lists!$G$2:$G$2001,MATCH($A17&amp;"|"&amp;INT(T$5),Lists!$F$2:$F$2001,0)),""))</f>
        <v/>
      </c>
      <c r="U17" s="36" t="str">
        <f>IF(OR($A17="",U$5=""),"",IFERROR(INDEX(Lists!$G$2:$G$2001,MATCH($A17&amp;"|"&amp;INT(U$5),Lists!$F$2:$F$2001,0)),""))</f>
        <v/>
      </c>
      <c r="V17" s="36" t="str">
        <f>IF(OR($A17="",V$5=""),"",IFERROR(INDEX(Lists!$G$2:$G$2001,MATCH($A17&amp;"|"&amp;INT(V$5),Lists!$F$2:$F$2001,0)),""))</f>
        <v/>
      </c>
      <c r="W17" s="36" t="str">
        <f>IF(OR($A17="",W$5=""),"",IFERROR(INDEX(Lists!$G$2:$G$2001,MATCH($A17&amp;"|"&amp;INT(W$5),Lists!$F$2:$F$2001,0)),""))</f>
        <v/>
      </c>
      <c r="X17" s="36" t="str">
        <f>IF(OR($A17="",X$5=""),"",IFERROR(INDEX(Lists!$G$2:$G$2001,MATCH($A17&amp;"|"&amp;INT(X$5),Lists!$F$2:$F$2001,0)),""))</f>
        <v/>
      </c>
      <c r="Y17" s="36" t="str">
        <f>IF(OR($A17="",Y$5=""),"",IFERROR(INDEX(Lists!$G$2:$G$2001,MATCH($A17&amp;"|"&amp;INT(Y$5),Lists!$F$2:$F$2001,0)),""))</f>
        <v/>
      </c>
      <c r="Z17" s="36" t="str">
        <f>IF(OR($A17="",Z$5=""),"",IFERROR(INDEX(Lists!$G$2:$G$2001,MATCH($A17&amp;"|"&amp;INT(Z$5),Lists!$F$2:$F$2001,0)),""))</f>
        <v/>
      </c>
      <c r="AA17" s="36" t="str">
        <f>IF(OR($A17="",AA$5=""),"",IFERROR(INDEX(Lists!$G$2:$G$2001,MATCH($A17&amp;"|"&amp;INT(AA$5),Lists!$F$2:$F$2001,0)),""))</f>
        <v/>
      </c>
      <c r="AB17" s="36" t="str">
        <f>IF(OR($A17="",AB$5=""),"",IFERROR(INDEX(Lists!$G$2:$G$2001,MATCH($A17&amp;"|"&amp;INT(AB$5),Lists!$F$2:$F$2001,0)),""))</f>
        <v/>
      </c>
      <c r="AC17" s="36" t="str">
        <f>IF(OR($A17="",AC$5=""),"",IFERROR(INDEX(Lists!$G$2:$G$2001,MATCH($A17&amp;"|"&amp;INT(AC$5),Lists!$F$2:$F$2001,0)),""))</f>
        <v/>
      </c>
      <c r="AD17" s="36" t="str">
        <f>IF(OR($A17="",AD$5=""),"",IFERROR(INDEX(Lists!$G$2:$G$2001,MATCH($A17&amp;"|"&amp;INT(AD$5),Lists!$F$2:$F$2001,0)),""))</f>
        <v/>
      </c>
      <c r="AE17" s="36" t="str">
        <f>IF(OR($A17="",AE$5=""),"",IFERROR(INDEX(Lists!$G$2:$G$2001,MATCH($A17&amp;"|"&amp;INT(AE$5),Lists!$F$2:$F$2001,0)),""))</f>
        <v/>
      </c>
      <c r="AF17" s="36" t="str">
        <f>IF(OR($A17="",AF$5=""),"",IFERROR(INDEX(Lists!$G$2:$G$2001,MATCH($A17&amp;"|"&amp;INT(AF$5),Lists!$F$2:$F$2001,0)),""))</f>
        <v/>
      </c>
      <c r="AG17" s="23" t="str">
        <f>IF($A17="","",SUMPRODUCT((LEN(B17:AF17)&gt;0)*1))</f>
        <v/>
      </c>
    </row>
    <row r="18" spans="1:33" x14ac:dyDescent="0.25">
      <c r="A18" s="22" t="str">
        <f>IFERROR(INDEX(Employees!$A$2:$A$51,MATCH(13,Lists!$I$2:$I$51,0)),"")</f>
        <v/>
      </c>
      <c r="B18" s="36" t="str">
        <f>IF(OR($A18="",B$5=""),"",IFERROR(INDEX(Lists!$G$2:$G$2001,MATCH($A18&amp;"|"&amp;INT(B$5),Lists!$F$2:$F$2001,0)),""))</f>
        <v/>
      </c>
      <c r="C18" s="36" t="str">
        <f>IF(OR($A18="",C$5=""),"",IFERROR(INDEX(Lists!$G$2:$G$2001,MATCH($A18&amp;"|"&amp;INT(C$5),Lists!$F$2:$F$2001,0)),""))</f>
        <v/>
      </c>
      <c r="D18" s="36" t="str">
        <f>IF(OR($A18="",D$5=""),"",IFERROR(INDEX(Lists!$G$2:$G$2001,MATCH($A18&amp;"|"&amp;INT(D$5),Lists!$F$2:$F$2001,0)),""))</f>
        <v/>
      </c>
      <c r="E18" s="36" t="str">
        <f>IF(OR($A18="",E$5=""),"",IFERROR(INDEX(Lists!$G$2:$G$2001,MATCH($A18&amp;"|"&amp;INT(E$5),Lists!$F$2:$F$2001,0)),""))</f>
        <v/>
      </c>
      <c r="F18" s="36" t="str">
        <f>IF(OR($A18="",F$5=""),"",IFERROR(INDEX(Lists!$G$2:$G$2001,MATCH($A18&amp;"|"&amp;INT(F$5),Lists!$F$2:$F$2001,0)),""))</f>
        <v/>
      </c>
      <c r="G18" s="36" t="str">
        <f>IF(OR($A18="",G$5=""),"",IFERROR(INDEX(Lists!$G$2:$G$2001,MATCH($A18&amp;"|"&amp;INT(G$5),Lists!$F$2:$F$2001,0)),""))</f>
        <v/>
      </c>
      <c r="H18" s="36" t="str">
        <f>IF(OR($A18="",H$5=""),"",IFERROR(INDEX(Lists!$G$2:$G$2001,MATCH($A18&amp;"|"&amp;INT(H$5),Lists!$F$2:$F$2001,0)),""))</f>
        <v/>
      </c>
      <c r="I18" s="36" t="str">
        <f>IF(OR($A18="",I$5=""),"",IFERROR(INDEX(Lists!$G$2:$G$2001,MATCH($A18&amp;"|"&amp;INT(I$5),Lists!$F$2:$F$2001,0)),""))</f>
        <v/>
      </c>
      <c r="J18" s="36" t="str">
        <f>IF(OR($A18="",J$5=""),"",IFERROR(INDEX(Lists!$G$2:$G$2001,MATCH($A18&amp;"|"&amp;INT(J$5),Lists!$F$2:$F$2001,0)),""))</f>
        <v/>
      </c>
      <c r="K18" s="36" t="str">
        <f>IF(OR($A18="",K$5=""),"",IFERROR(INDEX(Lists!$G$2:$G$2001,MATCH($A18&amp;"|"&amp;INT(K$5),Lists!$F$2:$F$2001,0)),""))</f>
        <v/>
      </c>
      <c r="L18" s="36" t="str">
        <f>IF(OR($A18="",L$5=""),"",IFERROR(INDEX(Lists!$G$2:$G$2001,MATCH($A18&amp;"|"&amp;INT(L$5),Lists!$F$2:$F$2001,0)),""))</f>
        <v/>
      </c>
      <c r="M18" s="36" t="str">
        <f>IF(OR($A18="",M$5=""),"",IFERROR(INDEX(Lists!$G$2:$G$2001,MATCH($A18&amp;"|"&amp;INT(M$5),Lists!$F$2:$F$2001,0)),""))</f>
        <v/>
      </c>
      <c r="N18" s="36" t="str">
        <f>IF(OR($A18="",N$5=""),"",IFERROR(INDEX(Lists!$G$2:$G$2001,MATCH($A18&amp;"|"&amp;INT(N$5),Lists!$F$2:$F$2001,0)),""))</f>
        <v/>
      </c>
      <c r="O18" s="36" t="str">
        <f>IF(OR($A18="",O$5=""),"",IFERROR(INDEX(Lists!$G$2:$G$2001,MATCH($A18&amp;"|"&amp;INT(O$5),Lists!$F$2:$F$2001,0)),""))</f>
        <v/>
      </c>
      <c r="P18" s="36" t="str">
        <f>IF(OR($A18="",P$5=""),"",IFERROR(INDEX(Lists!$G$2:$G$2001,MATCH($A18&amp;"|"&amp;INT(P$5),Lists!$F$2:$F$2001,0)),""))</f>
        <v/>
      </c>
      <c r="Q18" s="36" t="str">
        <f>IF(OR($A18="",Q$5=""),"",IFERROR(INDEX(Lists!$G$2:$G$2001,MATCH($A18&amp;"|"&amp;INT(Q$5),Lists!$F$2:$F$2001,0)),""))</f>
        <v/>
      </c>
      <c r="R18" s="36" t="str">
        <f>IF(OR($A18="",R$5=""),"",IFERROR(INDEX(Lists!$G$2:$G$2001,MATCH($A18&amp;"|"&amp;INT(R$5),Lists!$F$2:$F$2001,0)),""))</f>
        <v/>
      </c>
      <c r="S18" s="36" t="str">
        <f>IF(OR($A18="",S$5=""),"",IFERROR(INDEX(Lists!$G$2:$G$2001,MATCH($A18&amp;"|"&amp;INT(S$5),Lists!$F$2:$F$2001,0)),""))</f>
        <v/>
      </c>
      <c r="T18" s="36" t="str">
        <f>IF(OR($A18="",T$5=""),"",IFERROR(INDEX(Lists!$G$2:$G$2001,MATCH($A18&amp;"|"&amp;INT(T$5),Lists!$F$2:$F$2001,0)),""))</f>
        <v/>
      </c>
      <c r="U18" s="36" t="str">
        <f>IF(OR($A18="",U$5=""),"",IFERROR(INDEX(Lists!$G$2:$G$2001,MATCH($A18&amp;"|"&amp;INT(U$5),Lists!$F$2:$F$2001,0)),""))</f>
        <v/>
      </c>
      <c r="V18" s="36" t="str">
        <f>IF(OR($A18="",V$5=""),"",IFERROR(INDEX(Lists!$G$2:$G$2001,MATCH($A18&amp;"|"&amp;INT(V$5),Lists!$F$2:$F$2001,0)),""))</f>
        <v/>
      </c>
      <c r="W18" s="36" t="str">
        <f>IF(OR($A18="",W$5=""),"",IFERROR(INDEX(Lists!$G$2:$G$2001,MATCH($A18&amp;"|"&amp;INT(W$5),Lists!$F$2:$F$2001,0)),""))</f>
        <v/>
      </c>
      <c r="X18" s="36" t="str">
        <f>IF(OR($A18="",X$5=""),"",IFERROR(INDEX(Lists!$G$2:$G$2001,MATCH($A18&amp;"|"&amp;INT(X$5),Lists!$F$2:$F$2001,0)),""))</f>
        <v/>
      </c>
      <c r="Y18" s="36" t="str">
        <f>IF(OR($A18="",Y$5=""),"",IFERROR(INDEX(Lists!$G$2:$G$2001,MATCH($A18&amp;"|"&amp;INT(Y$5),Lists!$F$2:$F$2001,0)),""))</f>
        <v/>
      </c>
      <c r="Z18" s="36" t="str">
        <f>IF(OR($A18="",Z$5=""),"",IFERROR(INDEX(Lists!$G$2:$G$2001,MATCH($A18&amp;"|"&amp;INT(Z$5),Lists!$F$2:$F$2001,0)),""))</f>
        <v/>
      </c>
      <c r="AA18" s="36" t="str">
        <f>IF(OR($A18="",AA$5=""),"",IFERROR(INDEX(Lists!$G$2:$G$2001,MATCH($A18&amp;"|"&amp;INT(AA$5),Lists!$F$2:$F$2001,0)),""))</f>
        <v/>
      </c>
      <c r="AB18" s="36" t="str">
        <f>IF(OR($A18="",AB$5=""),"",IFERROR(INDEX(Lists!$G$2:$G$2001,MATCH($A18&amp;"|"&amp;INT(AB$5),Lists!$F$2:$F$2001,0)),""))</f>
        <v/>
      </c>
      <c r="AC18" s="36" t="str">
        <f>IF(OR($A18="",AC$5=""),"",IFERROR(INDEX(Lists!$G$2:$G$2001,MATCH($A18&amp;"|"&amp;INT(AC$5),Lists!$F$2:$F$2001,0)),""))</f>
        <v/>
      </c>
      <c r="AD18" s="36" t="str">
        <f>IF(OR($A18="",AD$5=""),"",IFERROR(INDEX(Lists!$G$2:$G$2001,MATCH($A18&amp;"|"&amp;INT(AD$5),Lists!$F$2:$F$2001,0)),""))</f>
        <v/>
      </c>
      <c r="AE18" s="36" t="str">
        <f>IF(OR($A18="",AE$5=""),"",IFERROR(INDEX(Lists!$G$2:$G$2001,MATCH($A18&amp;"|"&amp;INT(AE$5),Lists!$F$2:$F$2001,0)),""))</f>
        <v/>
      </c>
      <c r="AF18" s="36" t="str">
        <f>IF(OR($A18="",AF$5=""),"",IFERROR(INDEX(Lists!$G$2:$G$2001,MATCH($A18&amp;"|"&amp;INT(AF$5),Lists!$F$2:$F$2001,0)),""))</f>
        <v/>
      </c>
      <c r="AG18" s="23" t="str">
        <f>IF($A18="","",SUMPRODUCT((LEN(B18:AF18)&gt;0)*1))</f>
        <v/>
      </c>
    </row>
    <row r="19" spans="1:33" x14ac:dyDescent="0.25">
      <c r="A19" s="22" t="str">
        <f>IFERROR(INDEX(Employees!$A$2:$A$51,MATCH(14,Lists!$I$2:$I$51,0)),"")</f>
        <v/>
      </c>
      <c r="B19" s="36" t="str">
        <f>IF(OR($A19="",B$5=""),"",IFERROR(INDEX(Lists!$G$2:$G$2001,MATCH($A19&amp;"|"&amp;INT(B$5),Lists!$F$2:$F$2001,0)),""))</f>
        <v/>
      </c>
      <c r="C19" s="36" t="str">
        <f>IF(OR($A19="",C$5=""),"",IFERROR(INDEX(Lists!$G$2:$G$2001,MATCH($A19&amp;"|"&amp;INT(C$5),Lists!$F$2:$F$2001,0)),""))</f>
        <v/>
      </c>
      <c r="D19" s="36" t="str">
        <f>IF(OR($A19="",D$5=""),"",IFERROR(INDEX(Lists!$G$2:$G$2001,MATCH($A19&amp;"|"&amp;INT(D$5),Lists!$F$2:$F$2001,0)),""))</f>
        <v/>
      </c>
      <c r="E19" s="36" t="str">
        <f>IF(OR($A19="",E$5=""),"",IFERROR(INDEX(Lists!$G$2:$G$2001,MATCH($A19&amp;"|"&amp;INT(E$5),Lists!$F$2:$F$2001,0)),""))</f>
        <v/>
      </c>
      <c r="F19" s="36" t="str">
        <f>IF(OR($A19="",F$5=""),"",IFERROR(INDEX(Lists!$G$2:$G$2001,MATCH($A19&amp;"|"&amp;INT(F$5),Lists!$F$2:$F$2001,0)),""))</f>
        <v/>
      </c>
      <c r="G19" s="36" t="str">
        <f>IF(OR($A19="",G$5=""),"",IFERROR(INDEX(Lists!$G$2:$G$2001,MATCH($A19&amp;"|"&amp;INT(G$5),Lists!$F$2:$F$2001,0)),""))</f>
        <v/>
      </c>
      <c r="H19" s="36" t="str">
        <f>IF(OR($A19="",H$5=""),"",IFERROR(INDEX(Lists!$G$2:$G$2001,MATCH($A19&amp;"|"&amp;INT(H$5),Lists!$F$2:$F$2001,0)),""))</f>
        <v/>
      </c>
      <c r="I19" s="36" t="str">
        <f>IF(OR($A19="",I$5=""),"",IFERROR(INDEX(Lists!$G$2:$G$2001,MATCH($A19&amp;"|"&amp;INT(I$5),Lists!$F$2:$F$2001,0)),""))</f>
        <v/>
      </c>
      <c r="J19" s="36" t="str">
        <f>IF(OR($A19="",J$5=""),"",IFERROR(INDEX(Lists!$G$2:$G$2001,MATCH($A19&amp;"|"&amp;INT(J$5),Lists!$F$2:$F$2001,0)),""))</f>
        <v/>
      </c>
      <c r="K19" s="36" t="str">
        <f>IF(OR($A19="",K$5=""),"",IFERROR(INDEX(Lists!$G$2:$G$2001,MATCH($A19&amp;"|"&amp;INT(K$5),Lists!$F$2:$F$2001,0)),""))</f>
        <v/>
      </c>
      <c r="L19" s="36" t="str">
        <f>IF(OR($A19="",L$5=""),"",IFERROR(INDEX(Lists!$G$2:$G$2001,MATCH($A19&amp;"|"&amp;INT(L$5),Lists!$F$2:$F$2001,0)),""))</f>
        <v/>
      </c>
      <c r="M19" s="36" t="str">
        <f>IF(OR($A19="",M$5=""),"",IFERROR(INDEX(Lists!$G$2:$G$2001,MATCH($A19&amp;"|"&amp;INT(M$5),Lists!$F$2:$F$2001,0)),""))</f>
        <v/>
      </c>
      <c r="N19" s="36" t="str">
        <f>IF(OR($A19="",N$5=""),"",IFERROR(INDEX(Lists!$G$2:$G$2001,MATCH($A19&amp;"|"&amp;INT(N$5),Lists!$F$2:$F$2001,0)),""))</f>
        <v/>
      </c>
      <c r="O19" s="36" t="str">
        <f>IF(OR($A19="",O$5=""),"",IFERROR(INDEX(Lists!$G$2:$G$2001,MATCH($A19&amp;"|"&amp;INT(O$5),Lists!$F$2:$F$2001,0)),""))</f>
        <v/>
      </c>
      <c r="P19" s="36" t="str">
        <f>IF(OR($A19="",P$5=""),"",IFERROR(INDEX(Lists!$G$2:$G$2001,MATCH($A19&amp;"|"&amp;INT(P$5),Lists!$F$2:$F$2001,0)),""))</f>
        <v/>
      </c>
      <c r="Q19" s="36" t="str">
        <f>IF(OR($A19="",Q$5=""),"",IFERROR(INDEX(Lists!$G$2:$G$2001,MATCH($A19&amp;"|"&amp;INT(Q$5),Lists!$F$2:$F$2001,0)),""))</f>
        <v/>
      </c>
      <c r="R19" s="36" t="str">
        <f>IF(OR($A19="",R$5=""),"",IFERROR(INDEX(Lists!$G$2:$G$2001,MATCH($A19&amp;"|"&amp;INT(R$5),Lists!$F$2:$F$2001,0)),""))</f>
        <v/>
      </c>
      <c r="S19" s="36" t="str">
        <f>IF(OR($A19="",S$5=""),"",IFERROR(INDEX(Lists!$G$2:$G$2001,MATCH($A19&amp;"|"&amp;INT(S$5),Lists!$F$2:$F$2001,0)),""))</f>
        <v/>
      </c>
      <c r="T19" s="36" t="str">
        <f>IF(OR($A19="",T$5=""),"",IFERROR(INDEX(Lists!$G$2:$G$2001,MATCH($A19&amp;"|"&amp;INT(T$5),Lists!$F$2:$F$2001,0)),""))</f>
        <v/>
      </c>
      <c r="U19" s="36" t="str">
        <f>IF(OR($A19="",U$5=""),"",IFERROR(INDEX(Lists!$G$2:$G$2001,MATCH($A19&amp;"|"&amp;INT(U$5),Lists!$F$2:$F$2001,0)),""))</f>
        <v/>
      </c>
      <c r="V19" s="36" t="str">
        <f>IF(OR($A19="",V$5=""),"",IFERROR(INDEX(Lists!$G$2:$G$2001,MATCH($A19&amp;"|"&amp;INT(V$5),Lists!$F$2:$F$2001,0)),""))</f>
        <v/>
      </c>
      <c r="W19" s="36" t="str">
        <f>IF(OR($A19="",W$5=""),"",IFERROR(INDEX(Lists!$G$2:$G$2001,MATCH($A19&amp;"|"&amp;INT(W$5),Lists!$F$2:$F$2001,0)),""))</f>
        <v/>
      </c>
      <c r="X19" s="36" t="str">
        <f>IF(OR($A19="",X$5=""),"",IFERROR(INDEX(Lists!$G$2:$G$2001,MATCH($A19&amp;"|"&amp;INT(X$5),Lists!$F$2:$F$2001,0)),""))</f>
        <v/>
      </c>
      <c r="Y19" s="36" t="str">
        <f>IF(OR($A19="",Y$5=""),"",IFERROR(INDEX(Lists!$G$2:$G$2001,MATCH($A19&amp;"|"&amp;INT(Y$5),Lists!$F$2:$F$2001,0)),""))</f>
        <v/>
      </c>
      <c r="Z19" s="36" t="str">
        <f>IF(OR($A19="",Z$5=""),"",IFERROR(INDEX(Lists!$G$2:$G$2001,MATCH($A19&amp;"|"&amp;INT(Z$5),Lists!$F$2:$F$2001,0)),""))</f>
        <v/>
      </c>
      <c r="AA19" s="36" t="str">
        <f>IF(OR($A19="",AA$5=""),"",IFERROR(INDEX(Lists!$G$2:$G$2001,MATCH($A19&amp;"|"&amp;INT(AA$5),Lists!$F$2:$F$2001,0)),""))</f>
        <v/>
      </c>
      <c r="AB19" s="36" t="str">
        <f>IF(OR($A19="",AB$5=""),"",IFERROR(INDEX(Lists!$G$2:$G$2001,MATCH($A19&amp;"|"&amp;INT(AB$5),Lists!$F$2:$F$2001,0)),""))</f>
        <v/>
      </c>
      <c r="AC19" s="36" t="str">
        <f>IF(OR($A19="",AC$5=""),"",IFERROR(INDEX(Lists!$G$2:$G$2001,MATCH($A19&amp;"|"&amp;INT(AC$5),Lists!$F$2:$F$2001,0)),""))</f>
        <v/>
      </c>
      <c r="AD19" s="36" t="str">
        <f>IF(OR($A19="",AD$5=""),"",IFERROR(INDEX(Lists!$G$2:$G$2001,MATCH($A19&amp;"|"&amp;INT(AD$5),Lists!$F$2:$F$2001,0)),""))</f>
        <v/>
      </c>
      <c r="AE19" s="36" t="str">
        <f>IF(OR($A19="",AE$5=""),"",IFERROR(INDEX(Lists!$G$2:$G$2001,MATCH($A19&amp;"|"&amp;INT(AE$5),Lists!$F$2:$F$2001,0)),""))</f>
        <v/>
      </c>
      <c r="AF19" s="36" t="str">
        <f>IF(OR($A19="",AF$5=""),"",IFERROR(INDEX(Lists!$G$2:$G$2001,MATCH($A19&amp;"|"&amp;INT(AF$5),Lists!$F$2:$F$2001,0)),""))</f>
        <v/>
      </c>
      <c r="AG19" s="23" t="str">
        <f>IF($A19="","",SUMPRODUCT((LEN(B19:AF19)&gt;0)*1))</f>
        <v/>
      </c>
    </row>
    <row r="20" spans="1:33" x14ac:dyDescent="0.25">
      <c r="A20" s="22" t="str">
        <f>IFERROR(INDEX(Employees!$A$2:$A$51,MATCH(15,Lists!$I$2:$I$51,0)),"")</f>
        <v/>
      </c>
      <c r="B20" s="36" t="str">
        <f>IF(OR($A20="",B$5=""),"",IFERROR(INDEX(Lists!$G$2:$G$2001,MATCH($A20&amp;"|"&amp;INT(B$5),Lists!$F$2:$F$2001,0)),""))</f>
        <v/>
      </c>
      <c r="C20" s="36" t="str">
        <f>IF(OR($A20="",C$5=""),"",IFERROR(INDEX(Lists!$G$2:$G$2001,MATCH($A20&amp;"|"&amp;INT(C$5),Lists!$F$2:$F$2001,0)),""))</f>
        <v/>
      </c>
      <c r="D20" s="36" t="str">
        <f>IF(OR($A20="",D$5=""),"",IFERROR(INDEX(Lists!$G$2:$G$2001,MATCH($A20&amp;"|"&amp;INT(D$5),Lists!$F$2:$F$2001,0)),""))</f>
        <v/>
      </c>
      <c r="E20" s="36" t="str">
        <f>IF(OR($A20="",E$5=""),"",IFERROR(INDEX(Lists!$G$2:$G$2001,MATCH($A20&amp;"|"&amp;INT(E$5),Lists!$F$2:$F$2001,0)),""))</f>
        <v/>
      </c>
      <c r="F20" s="36" t="str">
        <f>IF(OR($A20="",F$5=""),"",IFERROR(INDEX(Lists!$G$2:$G$2001,MATCH($A20&amp;"|"&amp;INT(F$5),Lists!$F$2:$F$2001,0)),""))</f>
        <v/>
      </c>
      <c r="G20" s="36" t="str">
        <f>IF(OR($A20="",G$5=""),"",IFERROR(INDEX(Lists!$G$2:$G$2001,MATCH($A20&amp;"|"&amp;INT(G$5),Lists!$F$2:$F$2001,0)),""))</f>
        <v/>
      </c>
      <c r="H20" s="36" t="str">
        <f>IF(OR($A20="",H$5=""),"",IFERROR(INDEX(Lists!$G$2:$G$2001,MATCH($A20&amp;"|"&amp;INT(H$5),Lists!$F$2:$F$2001,0)),""))</f>
        <v/>
      </c>
      <c r="I20" s="36" t="str">
        <f>IF(OR($A20="",I$5=""),"",IFERROR(INDEX(Lists!$G$2:$G$2001,MATCH($A20&amp;"|"&amp;INT(I$5),Lists!$F$2:$F$2001,0)),""))</f>
        <v/>
      </c>
      <c r="J20" s="36" t="str">
        <f>IF(OR($A20="",J$5=""),"",IFERROR(INDEX(Lists!$G$2:$G$2001,MATCH($A20&amp;"|"&amp;INT(J$5),Lists!$F$2:$F$2001,0)),""))</f>
        <v/>
      </c>
      <c r="K20" s="36" t="str">
        <f>IF(OR($A20="",K$5=""),"",IFERROR(INDEX(Lists!$G$2:$G$2001,MATCH($A20&amp;"|"&amp;INT(K$5),Lists!$F$2:$F$2001,0)),""))</f>
        <v/>
      </c>
      <c r="L20" s="36" t="str">
        <f>IF(OR($A20="",L$5=""),"",IFERROR(INDEX(Lists!$G$2:$G$2001,MATCH($A20&amp;"|"&amp;INT(L$5),Lists!$F$2:$F$2001,0)),""))</f>
        <v/>
      </c>
      <c r="M20" s="36" t="str">
        <f>IF(OR($A20="",M$5=""),"",IFERROR(INDEX(Lists!$G$2:$G$2001,MATCH($A20&amp;"|"&amp;INT(M$5),Lists!$F$2:$F$2001,0)),""))</f>
        <v/>
      </c>
      <c r="N20" s="36" t="str">
        <f>IF(OR($A20="",N$5=""),"",IFERROR(INDEX(Lists!$G$2:$G$2001,MATCH($A20&amp;"|"&amp;INT(N$5),Lists!$F$2:$F$2001,0)),""))</f>
        <v/>
      </c>
      <c r="O20" s="36" t="str">
        <f>IF(OR($A20="",O$5=""),"",IFERROR(INDEX(Lists!$G$2:$G$2001,MATCH($A20&amp;"|"&amp;INT(O$5),Lists!$F$2:$F$2001,0)),""))</f>
        <v/>
      </c>
      <c r="P20" s="36" t="str">
        <f>IF(OR($A20="",P$5=""),"",IFERROR(INDEX(Lists!$G$2:$G$2001,MATCH($A20&amp;"|"&amp;INT(P$5),Lists!$F$2:$F$2001,0)),""))</f>
        <v/>
      </c>
      <c r="Q20" s="36" t="str">
        <f>IF(OR($A20="",Q$5=""),"",IFERROR(INDEX(Lists!$G$2:$G$2001,MATCH($A20&amp;"|"&amp;INT(Q$5),Lists!$F$2:$F$2001,0)),""))</f>
        <v/>
      </c>
      <c r="R20" s="36" t="str">
        <f>IF(OR($A20="",R$5=""),"",IFERROR(INDEX(Lists!$G$2:$G$2001,MATCH($A20&amp;"|"&amp;INT(R$5),Lists!$F$2:$F$2001,0)),""))</f>
        <v/>
      </c>
      <c r="S20" s="36" t="str">
        <f>IF(OR($A20="",S$5=""),"",IFERROR(INDEX(Lists!$G$2:$G$2001,MATCH($A20&amp;"|"&amp;INT(S$5),Lists!$F$2:$F$2001,0)),""))</f>
        <v/>
      </c>
      <c r="T20" s="36" t="str">
        <f>IF(OR($A20="",T$5=""),"",IFERROR(INDEX(Lists!$G$2:$G$2001,MATCH($A20&amp;"|"&amp;INT(T$5),Lists!$F$2:$F$2001,0)),""))</f>
        <v/>
      </c>
      <c r="U20" s="36" t="str">
        <f>IF(OR($A20="",U$5=""),"",IFERROR(INDEX(Lists!$G$2:$G$2001,MATCH($A20&amp;"|"&amp;INT(U$5),Lists!$F$2:$F$2001,0)),""))</f>
        <v/>
      </c>
      <c r="V20" s="36" t="str">
        <f>IF(OR($A20="",V$5=""),"",IFERROR(INDEX(Lists!$G$2:$G$2001,MATCH($A20&amp;"|"&amp;INT(V$5),Lists!$F$2:$F$2001,0)),""))</f>
        <v/>
      </c>
      <c r="W20" s="36" t="str">
        <f>IF(OR($A20="",W$5=""),"",IFERROR(INDEX(Lists!$G$2:$G$2001,MATCH($A20&amp;"|"&amp;INT(W$5),Lists!$F$2:$F$2001,0)),""))</f>
        <v/>
      </c>
      <c r="X20" s="36" t="str">
        <f>IF(OR($A20="",X$5=""),"",IFERROR(INDEX(Lists!$G$2:$G$2001,MATCH($A20&amp;"|"&amp;INT(X$5),Lists!$F$2:$F$2001,0)),""))</f>
        <v/>
      </c>
      <c r="Y20" s="36" t="str">
        <f>IF(OR($A20="",Y$5=""),"",IFERROR(INDEX(Lists!$G$2:$G$2001,MATCH($A20&amp;"|"&amp;INT(Y$5),Lists!$F$2:$F$2001,0)),""))</f>
        <v/>
      </c>
      <c r="Z20" s="36" t="str">
        <f>IF(OR($A20="",Z$5=""),"",IFERROR(INDEX(Lists!$G$2:$G$2001,MATCH($A20&amp;"|"&amp;INT(Z$5),Lists!$F$2:$F$2001,0)),""))</f>
        <v/>
      </c>
      <c r="AA20" s="36" t="str">
        <f>IF(OR($A20="",AA$5=""),"",IFERROR(INDEX(Lists!$G$2:$G$2001,MATCH($A20&amp;"|"&amp;INT(AA$5),Lists!$F$2:$F$2001,0)),""))</f>
        <v/>
      </c>
      <c r="AB20" s="36" t="str">
        <f>IF(OR($A20="",AB$5=""),"",IFERROR(INDEX(Lists!$G$2:$G$2001,MATCH($A20&amp;"|"&amp;INT(AB$5),Lists!$F$2:$F$2001,0)),""))</f>
        <v/>
      </c>
      <c r="AC20" s="36" t="str">
        <f>IF(OR($A20="",AC$5=""),"",IFERROR(INDEX(Lists!$G$2:$G$2001,MATCH($A20&amp;"|"&amp;INT(AC$5),Lists!$F$2:$F$2001,0)),""))</f>
        <v/>
      </c>
      <c r="AD20" s="36" t="str">
        <f>IF(OR($A20="",AD$5=""),"",IFERROR(INDEX(Lists!$G$2:$G$2001,MATCH($A20&amp;"|"&amp;INT(AD$5),Lists!$F$2:$F$2001,0)),""))</f>
        <v/>
      </c>
      <c r="AE20" s="36" t="str">
        <f>IF(OR($A20="",AE$5=""),"",IFERROR(INDEX(Lists!$G$2:$G$2001,MATCH($A20&amp;"|"&amp;INT(AE$5),Lists!$F$2:$F$2001,0)),""))</f>
        <v/>
      </c>
      <c r="AF20" s="36" t="str">
        <f>IF(OR($A20="",AF$5=""),"",IFERROR(INDEX(Lists!$G$2:$G$2001,MATCH($A20&amp;"|"&amp;INT(AF$5),Lists!$F$2:$F$2001,0)),""))</f>
        <v/>
      </c>
      <c r="AG20" s="23" t="str">
        <f>IF($A20="","",SUMPRODUCT((LEN(B20:AF20)&gt;0)*1))</f>
        <v/>
      </c>
    </row>
    <row r="21" spans="1:33" x14ac:dyDescent="0.25">
      <c r="A21" s="22" t="str">
        <f>IFERROR(INDEX(Employees!$A$2:$A$51,MATCH(16,Lists!$I$2:$I$51,0)),"")</f>
        <v/>
      </c>
      <c r="B21" s="36" t="str">
        <f>IF(OR($A21="",B$5=""),"",IFERROR(INDEX(Lists!$G$2:$G$2001,MATCH($A21&amp;"|"&amp;INT(B$5),Lists!$F$2:$F$2001,0)),""))</f>
        <v/>
      </c>
      <c r="C21" s="36" t="str">
        <f>IF(OR($A21="",C$5=""),"",IFERROR(INDEX(Lists!$G$2:$G$2001,MATCH($A21&amp;"|"&amp;INT(C$5),Lists!$F$2:$F$2001,0)),""))</f>
        <v/>
      </c>
      <c r="D21" s="36" t="str">
        <f>IF(OR($A21="",D$5=""),"",IFERROR(INDEX(Lists!$G$2:$G$2001,MATCH($A21&amp;"|"&amp;INT(D$5),Lists!$F$2:$F$2001,0)),""))</f>
        <v/>
      </c>
      <c r="E21" s="36" t="str">
        <f>IF(OR($A21="",E$5=""),"",IFERROR(INDEX(Lists!$G$2:$G$2001,MATCH($A21&amp;"|"&amp;INT(E$5),Lists!$F$2:$F$2001,0)),""))</f>
        <v/>
      </c>
      <c r="F21" s="36" t="str">
        <f>IF(OR($A21="",F$5=""),"",IFERROR(INDEX(Lists!$G$2:$G$2001,MATCH($A21&amp;"|"&amp;INT(F$5),Lists!$F$2:$F$2001,0)),""))</f>
        <v/>
      </c>
      <c r="G21" s="36" t="str">
        <f>IF(OR($A21="",G$5=""),"",IFERROR(INDEX(Lists!$G$2:$G$2001,MATCH($A21&amp;"|"&amp;INT(G$5),Lists!$F$2:$F$2001,0)),""))</f>
        <v/>
      </c>
      <c r="H21" s="36" t="str">
        <f>IF(OR($A21="",H$5=""),"",IFERROR(INDEX(Lists!$G$2:$G$2001,MATCH($A21&amp;"|"&amp;INT(H$5),Lists!$F$2:$F$2001,0)),""))</f>
        <v/>
      </c>
      <c r="I21" s="36" t="str">
        <f>IF(OR($A21="",I$5=""),"",IFERROR(INDEX(Lists!$G$2:$G$2001,MATCH($A21&amp;"|"&amp;INT(I$5),Lists!$F$2:$F$2001,0)),""))</f>
        <v/>
      </c>
      <c r="J21" s="36" t="str">
        <f>IF(OR($A21="",J$5=""),"",IFERROR(INDEX(Lists!$G$2:$G$2001,MATCH($A21&amp;"|"&amp;INT(J$5),Lists!$F$2:$F$2001,0)),""))</f>
        <v/>
      </c>
      <c r="K21" s="36" t="str">
        <f>IF(OR($A21="",K$5=""),"",IFERROR(INDEX(Lists!$G$2:$G$2001,MATCH($A21&amp;"|"&amp;INT(K$5),Lists!$F$2:$F$2001,0)),""))</f>
        <v/>
      </c>
      <c r="L21" s="36" t="str">
        <f>IF(OR($A21="",L$5=""),"",IFERROR(INDEX(Lists!$G$2:$G$2001,MATCH($A21&amp;"|"&amp;INT(L$5),Lists!$F$2:$F$2001,0)),""))</f>
        <v/>
      </c>
      <c r="M21" s="36" t="str">
        <f>IF(OR($A21="",M$5=""),"",IFERROR(INDEX(Lists!$G$2:$G$2001,MATCH($A21&amp;"|"&amp;INT(M$5),Lists!$F$2:$F$2001,0)),""))</f>
        <v/>
      </c>
      <c r="N21" s="36" t="str">
        <f>IF(OR($A21="",N$5=""),"",IFERROR(INDEX(Lists!$G$2:$G$2001,MATCH($A21&amp;"|"&amp;INT(N$5),Lists!$F$2:$F$2001,0)),""))</f>
        <v/>
      </c>
      <c r="O21" s="36" t="str">
        <f>IF(OR($A21="",O$5=""),"",IFERROR(INDEX(Lists!$G$2:$G$2001,MATCH($A21&amp;"|"&amp;INT(O$5),Lists!$F$2:$F$2001,0)),""))</f>
        <v/>
      </c>
      <c r="P21" s="36" t="str">
        <f>IF(OR($A21="",P$5=""),"",IFERROR(INDEX(Lists!$G$2:$G$2001,MATCH($A21&amp;"|"&amp;INT(P$5),Lists!$F$2:$F$2001,0)),""))</f>
        <v/>
      </c>
      <c r="Q21" s="36" t="str">
        <f>IF(OR($A21="",Q$5=""),"",IFERROR(INDEX(Lists!$G$2:$G$2001,MATCH($A21&amp;"|"&amp;INT(Q$5),Lists!$F$2:$F$2001,0)),""))</f>
        <v/>
      </c>
      <c r="R21" s="36" t="str">
        <f>IF(OR($A21="",R$5=""),"",IFERROR(INDEX(Lists!$G$2:$G$2001,MATCH($A21&amp;"|"&amp;INT(R$5),Lists!$F$2:$F$2001,0)),""))</f>
        <v/>
      </c>
      <c r="S21" s="36" t="str">
        <f>IF(OR($A21="",S$5=""),"",IFERROR(INDEX(Lists!$G$2:$G$2001,MATCH($A21&amp;"|"&amp;INT(S$5),Lists!$F$2:$F$2001,0)),""))</f>
        <v/>
      </c>
      <c r="T21" s="36" t="str">
        <f>IF(OR($A21="",T$5=""),"",IFERROR(INDEX(Lists!$G$2:$G$2001,MATCH($A21&amp;"|"&amp;INT(T$5),Lists!$F$2:$F$2001,0)),""))</f>
        <v/>
      </c>
      <c r="U21" s="36" t="str">
        <f>IF(OR($A21="",U$5=""),"",IFERROR(INDEX(Lists!$G$2:$G$2001,MATCH($A21&amp;"|"&amp;INT(U$5),Lists!$F$2:$F$2001,0)),""))</f>
        <v/>
      </c>
      <c r="V21" s="36" t="str">
        <f>IF(OR($A21="",V$5=""),"",IFERROR(INDEX(Lists!$G$2:$G$2001,MATCH($A21&amp;"|"&amp;INT(V$5),Lists!$F$2:$F$2001,0)),""))</f>
        <v/>
      </c>
      <c r="W21" s="36" t="str">
        <f>IF(OR($A21="",W$5=""),"",IFERROR(INDEX(Lists!$G$2:$G$2001,MATCH($A21&amp;"|"&amp;INT(W$5),Lists!$F$2:$F$2001,0)),""))</f>
        <v/>
      </c>
      <c r="X21" s="36" t="str">
        <f>IF(OR($A21="",X$5=""),"",IFERROR(INDEX(Lists!$G$2:$G$2001,MATCH($A21&amp;"|"&amp;INT(X$5),Lists!$F$2:$F$2001,0)),""))</f>
        <v/>
      </c>
      <c r="Y21" s="36" t="str">
        <f>IF(OR($A21="",Y$5=""),"",IFERROR(INDEX(Lists!$G$2:$G$2001,MATCH($A21&amp;"|"&amp;INT(Y$5),Lists!$F$2:$F$2001,0)),""))</f>
        <v/>
      </c>
      <c r="Z21" s="36" t="str">
        <f>IF(OR($A21="",Z$5=""),"",IFERROR(INDEX(Lists!$G$2:$G$2001,MATCH($A21&amp;"|"&amp;INT(Z$5),Lists!$F$2:$F$2001,0)),""))</f>
        <v/>
      </c>
      <c r="AA21" s="36" t="str">
        <f>IF(OR($A21="",AA$5=""),"",IFERROR(INDEX(Lists!$G$2:$G$2001,MATCH($A21&amp;"|"&amp;INT(AA$5),Lists!$F$2:$F$2001,0)),""))</f>
        <v/>
      </c>
      <c r="AB21" s="36" t="str">
        <f>IF(OR($A21="",AB$5=""),"",IFERROR(INDEX(Lists!$G$2:$G$2001,MATCH($A21&amp;"|"&amp;INT(AB$5),Lists!$F$2:$F$2001,0)),""))</f>
        <v/>
      </c>
      <c r="AC21" s="36" t="str">
        <f>IF(OR($A21="",AC$5=""),"",IFERROR(INDEX(Lists!$G$2:$G$2001,MATCH($A21&amp;"|"&amp;INT(AC$5),Lists!$F$2:$F$2001,0)),""))</f>
        <v/>
      </c>
      <c r="AD21" s="36" t="str">
        <f>IF(OR($A21="",AD$5=""),"",IFERROR(INDEX(Lists!$G$2:$G$2001,MATCH($A21&amp;"|"&amp;INT(AD$5),Lists!$F$2:$F$2001,0)),""))</f>
        <v/>
      </c>
      <c r="AE21" s="36" t="str">
        <f>IF(OR($A21="",AE$5=""),"",IFERROR(INDEX(Lists!$G$2:$G$2001,MATCH($A21&amp;"|"&amp;INT(AE$5),Lists!$F$2:$F$2001,0)),""))</f>
        <v/>
      </c>
      <c r="AF21" s="36" t="str">
        <f>IF(OR($A21="",AF$5=""),"",IFERROR(INDEX(Lists!$G$2:$G$2001,MATCH($A21&amp;"|"&amp;INT(AF$5),Lists!$F$2:$F$2001,0)),""))</f>
        <v/>
      </c>
      <c r="AG21" s="23" t="str">
        <f>IF($A21="","",SUMPRODUCT((LEN(B21:AF21)&gt;0)*1))</f>
        <v/>
      </c>
    </row>
    <row r="22" spans="1:33" x14ac:dyDescent="0.25">
      <c r="A22" s="22" t="str">
        <f>IFERROR(INDEX(Employees!$A$2:$A$51,MATCH(17,Lists!$I$2:$I$51,0)),"")</f>
        <v/>
      </c>
      <c r="B22" s="36" t="str">
        <f>IF(OR($A22="",B$5=""),"",IFERROR(INDEX(Lists!$G$2:$G$2001,MATCH($A22&amp;"|"&amp;INT(B$5),Lists!$F$2:$F$2001,0)),""))</f>
        <v/>
      </c>
      <c r="C22" s="36" t="str">
        <f>IF(OR($A22="",C$5=""),"",IFERROR(INDEX(Lists!$G$2:$G$2001,MATCH($A22&amp;"|"&amp;INT(C$5),Lists!$F$2:$F$2001,0)),""))</f>
        <v/>
      </c>
      <c r="D22" s="36" t="str">
        <f>IF(OR($A22="",D$5=""),"",IFERROR(INDEX(Lists!$G$2:$G$2001,MATCH($A22&amp;"|"&amp;INT(D$5),Lists!$F$2:$F$2001,0)),""))</f>
        <v/>
      </c>
      <c r="E22" s="36" t="str">
        <f>IF(OR($A22="",E$5=""),"",IFERROR(INDEX(Lists!$G$2:$G$2001,MATCH($A22&amp;"|"&amp;INT(E$5),Lists!$F$2:$F$2001,0)),""))</f>
        <v/>
      </c>
      <c r="F22" s="36" t="str">
        <f>IF(OR($A22="",F$5=""),"",IFERROR(INDEX(Lists!$G$2:$G$2001,MATCH($A22&amp;"|"&amp;INT(F$5),Lists!$F$2:$F$2001,0)),""))</f>
        <v/>
      </c>
      <c r="G22" s="36" t="str">
        <f>IF(OR($A22="",G$5=""),"",IFERROR(INDEX(Lists!$G$2:$G$2001,MATCH($A22&amp;"|"&amp;INT(G$5),Lists!$F$2:$F$2001,0)),""))</f>
        <v/>
      </c>
      <c r="H22" s="36" t="str">
        <f>IF(OR($A22="",H$5=""),"",IFERROR(INDEX(Lists!$G$2:$G$2001,MATCH($A22&amp;"|"&amp;INT(H$5),Lists!$F$2:$F$2001,0)),""))</f>
        <v/>
      </c>
      <c r="I22" s="36" t="str">
        <f>IF(OR($A22="",I$5=""),"",IFERROR(INDEX(Lists!$G$2:$G$2001,MATCH($A22&amp;"|"&amp;INT(I$5),Lists!$F$2:$F$2001,0)),""))</f>
        <v/>
      </c>
      <c r="J22" s="36" t="str">
        <f>IF(OR($A22="",J$5=""),"",IFERROR(INDEX(Lists!$G$2:$G$2001,MATCH($A22&amp;"|"&amp;INT(J$5),Lists!$F$2:$F$2001,0)),""))</f>
        <v/>
      </c>
      <c r="K22" s="36" t="str">
        <f>IF(OR($A22="",K$5=""),"",IFERROR(INDEX(Lists!$G$2:$G$2001,MATCH($A22&amp;"|"&amp;INT(K$5),Lists!$F$2:$F$2001,0)),""))</f>
        <v/>
      </c>
      <c r="L22" s="36" t="str">
        <f>IF(OR($A22="",L$5=""),"",IFERROR(INDEX(Lists!$G$2:$G$2001,MATCH($A22&amp;"|"&amp;INT(L$5),Lists!$F$2:$F$2001,0)),""))</f>
        <v/>
      </c>
      <c r="M22" s="36" t="str">
        <f>IF(OR($A22="",M$5=""),"",IFERROR(INDEX(Lists!$G$2:$G$2001,MATCH($A22&amp;"|"&amp;INT(M$5),Lists!$F$2:$F$2001,0)),""))</f>
        <v/>
      </c>
      <c r="N22" s="36" t="str">
        <f>IF(OR($A22="",N$5=""),"",IFERROR(INDEX(Lists!$G$2:$G$2001,MATCH($A22&amp;"|"&amp;INT(N$5),Lists!$F$2:$F$2001,0)),""))</f>
        <v/>
      </c>
      <c r="O22" s="36" t="str">
        <f>IF(OR($A22="",O$5=""),"",IFERROR(INDEX(Lists!$G$2:$G$2001,MATCH($A22&amp;"|"&amp;INT(O$5),Lists!$F$2:$F$2001,0)),""))</f>
        <v/>
      </c>
      <c r="P22" s="36" t="str">
        <f>IF(OR($A22="",P$5=""),"",IFERROR(INDEX(Lists!$G$2:$G$2001,MATCH($A22&amp;"|"&amp;INT(P$5),Lists!$F$2:$F$2001,0)),""))</f>
        <v/>
      </c>
      <c r="Q22" s="36" t="str">
        <f>IF(OR($A22="",Q$5=""),"",IFERROR(INDEX(Lists!$G$2:$G$2001,MATCH($A22&amp;"|"&amp;INT(Q$5),Lists!$F$2:$F$2001,0)),""))</f>
        <v/>
      </c>
      <c r="R22" s="36" t="str">
        <f>IF(OR($A22="",R$5=""),"",IFERROR(INDEX(Lists!$G$2:$G$2001,MATCH($A22&amp;"|"&amp;INT(R$5),Lists!$F$2:$F$2001,0)),""))</f>
        <v/>
      </c>
      <c r="S22" s="36" t="str">
        <f>IF(OR($A22="",S$5=""),"",IFERROR(INDEX(Lists!$G$2:$G$2001,MATCH($A22&amp;"|"&amp;INT(S$5),Lists!$F$2:$F$2001,0)),""))</f>
        <v/>
      </c>
      <c r="T22" s="36" t="str">
        <f>IF(OR($A22="",T$5=""),"",IFERROR(INDEX(Lists!$G$2:$G$2001,MATCH($A22&amp;"|"&amp;INT(T$5),Lists!$F$2:$F$2001,0)),""))</f>
        <v/>
      </c>
      <c r="U22" s="36" t="str">
        <f>IF(OR($A22="",U$5=""),"",IFERROR(INDEX(Lists!$G$2:$G$2001,MATCH($A22&amp;"|"&amp;INT(U$5),Lists!$F$2:$F$2001,0)),""))</f>
        <v/>
      </c>
      <c r="V22" s="36" t="str">
        <f>IF(OR($A22="",V$5=""),"",IFERROR(INDEX(Lists!$G$2:$G$2001,MATCH($A22&amp;"|"&amp;INT(V$5),Lists!$F$2:$F$2001,0)),""))</f>
        <v/>
      </c>
      <c r="W22" s="36" t="str">
        <f>IF(OR($A22="",W$5=""),"",IFERROR(INDEX(Lists!$G$2:$G$2001,MATCH($A22&amp;"|"&amp;INT(W$5),Lists!$F$2:$F$2001,0)),""))</f>
        <v/>
      </c>
      <c r="X22" s="36" t="str">
        <f>IF(OR($A22="",X$5=""),"",IFERROR(INDEX(Lists!$G$2:$G$2001,MATCH($A22&amp;"|"&amp;INT(X$5),Lists!$F$2:$F$2001,0)),""))</f>
        <v/>
      </c>
      <c r="Y22" s="36" t="str">
        <f>IF(OR($A22="",Y$5=""),"",IFERROR(INDEX(Lists!$G$2:$G$2001,MATCH($A22&amp;"|"&amp;INT(Y$5),Lists!$F$2:$F$2001,0)),""))</f>
        <v/>
      </c>
      <c r="Z22" s="36" t="str">
        <f>IF(OR($A22="",Z$5=""),"",IFERROR(INDEX(Lists!$G$2:$G$2001,MATCH($A22&amp;"|"&amp;INT(Z$5),Lists!$F$2:$F$2001,0)),""))</f>
        <v/>
      </c>
      <c r="AA22" s="36" t="str">
        <f>IF(OR($A22="",AA$5=""),"",IFERROR(INDEX(Lists!$G$2:$G$2001,MATCH($A22&amp;"|"&amp;INT(AA$5),Lists!$F$2:$F$2001,0)),""))</f>
        <v/>
      </c>
      <c r="AB22" s="36" t="str">
        <f>IF(OR($A22="",AB$5=""),"",IFERROR(INDEX(Lists!$G$2:$G$2001,MATCH($A22&amp;"|"&amp;INT(AB$5),Lists!$F$2:$F$2001,0)),""))</f>
        <v/>
      </c>
      <c r="AC22" s="36" t="str">
        <f>IF(OR($A22="",AC$5=""),"",IFERROR(INDEX(Lists!$G$2:$G$2001,MATCH($A22&amp;"|"&amp;INT(AC$5),Lists!$F$2:$F$2001,0)),""))</f>
        <v/>
      </c>
      <c r="AD22" s="36" t="str">
        <f>IF(OR($A22="",AD$5=""),"",IFERROR(INDEX(Lists!$G$2:$G$2001,MATCH($A22&amp;"|"&amp;INT(AD$5),Lists!$F$2:$F$2001,0)),""))</f>
        <v/>
      </c>
      <c r="AE22" s="36" t="str">
        <f>IF(OR($A22="",AE$5=""),"",IFERROR(INDEX(Lists!$G$2:$G$2001,MATCH($A22&amp;"|"&amp;INT(AE$5),Lists!$F$2:$F$2001,0)),""))</f>
        <v/>
      </c>
      <c r="AF22" s="36" t="str">
        <f>IF(OR($A22="",AF$5=""),"",IFERROR(INDEX(Lists!$G$2:$G$2001,MATCH($A22&amp;"|"&amp;INT(AF$5),Lists!$F$2:$F$2001,0)),""))</f>
        <v/>
      </c>
      <c r="AG22" s="23" t="str">
        <f>IF($A22="","",SUMPRODUCT((LEN(B22:AF22)&gt;0)*1))</f>
        <v/>
      </c>
    </row>
    <row r="23" spans="1:33" x14ac:dyDescent="0.25">
      <c r="A23" s="22" t="str">
        <f>IFERROR(INDEX(Employees!$A$2:$A$51,MATCH(18,Lists!$I$2:$I$51,0)),"")</f>
        <v/>
      </c>
      <c r="B23" s="36" t="str">
        <f>IF(OR($A23="",B$5=""),"",IFERROR(INDEX(Lists!$G$2:$G$2001,MATCH($A23&amp;"|"&amp;INT(B$5),Lists!$F$2:$F$2001,0)),""))</f>
        <v/>
      </c>
      <c r="C23" s="36" t="str">
        <f>IF(OR($A23="",C$5=""),"",IFERROR(INDEX(Lists!$G$2:$G$2001,MATCH($A23&amp;"|"&amp;INT(C$5),Lists!$F$2:$F$2001,0)),""))</f>
        <v/>
      </c>
      <c r="D23" s="36" t="str">
        <f>IF(OR($A23="",D$5=""),"",IFERROR(INDEX(Lists!$G$2:$G$2001,MATCH($A23&amp;"|"&amp;INT(D$5),Lists!$F$2:$F$2001,0)),""))</f>
        <v/>
      </c>
      <c r="E23" s="36" t="str">
        <f>IF(OR($A23="",E$5=""),"",IFERROR(INDEX(Lists!$G$2:$G$2001,MATCH($A23&amp;"|"&amp;INT(E$5),Lists!$F$2:$F$2001,0)),""))</f>
        <v/>
      </c>
      <c r="F23" s="36" t="str">
        <f>IF(OR($A23="",F$5=""),"",IFERROR(INDEX(Lists!$G$2:$G$2001,MATCH($A23&amp;"|"&amp;INT(F$5),Lists!$F$2:$F$2001,0)),""))</f>
        <v/>
      </c>
      <c r="G23" s="36" t="str">
        <f>IF(OR($A23="",G$5=""),"",IFERROR(INDEX(Lists!$G$2:$G$2001,MATCH($A23&amp;"|"&amp;INT(G$5),Lists!$F$2:$F$2001,0)),""))</f>
        <v/>
      </c>
      <c r="H23" s="36" t="str">
        <f>IF(OR($A23="",H$5=""),"",IFERROR(INDEX(Lists!$G$2:$G$2001,MATCH($A23&amp;"|"&amp;INT(H$5),Lists!$F$2:$F$2001,0)),""))</f>
        <v/>
      </c>
      <c r="I23" s="36" t="str">
        <f>IF(OR($A23="",I$5=""),"",IFERROR(INDEX(Lists!$G$2:$G$2001,MATCH($A23&amp;"|"&amp;INT(I$5),Lists!$F$2:$F$2001,0)),""))</f>
        <v/>
      </c>
      <c r="J23" s="36" t="str">
        <f>IF(OR($A23="",J$5=""),"",IFERROR(INDEX(Lists!$G$2:$G$2001,MATCH($A23&amp;"|"&amp;INT(J$5),Lists!$F$2:$F$2001,0)),""))</f>
        <v/>
      </c>
      <c r="K23" s="36" t="str">
        <f>IF(OR($A23="",K$5=""),"",IFERROR(INDEX(Lists!$G$2:$G$2001,MATCH($A23&amp;"|"&amp;INT(K$5),Lists!$F$2:$F$2001,0)),""))</f>
        <v/>
      </c>
      <c r="L23" s="36" t="str">
        <f>IF(OR($A23="",L$5=""),"",IFERROR(INDEX(Lists!$G$2:$G$2001,MATCH($A23&amp;"|"&amp;INT(L$5),Lists!$F$2:$F$2001,0)),""))</f>
        <v/>
      </c>
      <c r="M23" s="36" t="str">
        <f>IF(OR($A23="",M$5=""),"",IFERROR(INDEX(Lists!$G$2:$G$2001,MATCH($A23&amp;"|"&amp;INT(M$5),Lists!$F$2:$F$2001,0)),""))</f>
        <v/>
      </c>
      <c r="N23" s="36" t="str">
        <f>IF(OR($A23="",N$5=""),"",IFERROR(INDEX(Lists!$G$2:$G$2001,MATCH($A23&amp;"|"&amp;INT(N$5),Lists!$F$2:$F$2001,0)),""))</f>
        <v/>
      </c>
      <c r="O23" s="36" t="str">
        <f>IF(OR($A23="",O$5=""),"",IFERROR(INDEX(Lists!$G$2:$G$2001,MATCH($A23&amp;"|"&amp;INT(O$5),Lists!$F$2:$F$2001,0)),""))</f>
        <v/>
      </c>
      <c r="P23" s="36" t="str">
        <f>IF(OR($A23="",P$5=""),"",IFERROR(INDEX(Lists!$G$2:$G$2001,MATCH($A23&amp;"|"&amp;INT(P$5),Lists!$F$2:$F$2001,0)),""))</f>
        <v/>
      </c>
      <c r="Q23" s="36" t="str">
        <f>IF(OR($A23="",Q$5=""),"",IFERROR(INDEX(Lists!$G$2:$G$2001,MATCH($A23&amp;"|"&amp;INT(Q$5),Lists!$F$2:$F$2001,0)),""))</f>
        <v/>
      </c>
      <c r="R23" s="36" t="str">
        <f>IF(OR($A23="",R$5=""),"",IFERROR(INDEX(Lists!$G$2:$G$2001,MATCH($A23&amp;"|"&amp;INT(R$5),Lists!$F$2:$F$2001,0)),""))</f>
        <v/>
      </c>
      <c r="S23" s="36" t="str">
        <f>IF(OR($A23="",S$5=""),"",IFERROR(INDEX(Lists!$G$2:$G$2001,MATCH($A23&amp;"|"&amp;INT(S$5),Lists!$F$2:$F$2001,0)),""))</f>
        <v/>
      </c>
      <c r="T23" s="36" t="str">
        <f>IF(OR($A23="",T$5=""),"",IFERROR(INDEX(Lists!$G$2:$G$2001,MATCH($A23&amp;"|"&amp;INT(T$5),Lists!$F$2:$F$2001,0)),""))</f>
        <v/>
      </c>
      <c r="U23" s="36" t="str">
        <f>IF(OR($A23="",U$5=""),"",IFERROR(INDEX(Lists!$G$2:$G$2001,MATCH($A23&amp;"|"&amp;INT(U$5),Lists!$F$2:$F$2001,0)),""))</f>
        <v/>
      </c>
      <c r="V23" s="36" t="str">
        <f>IF(OR($A23="",V$5=""),"",IFERROR(INDEX(Lists!$G$2:$G$2001,MATCH($A23&amp;"|"&amp;INT(V$5),Lists!$F$2:$F$2001,0)),""))</f>
        <v/>
      </c>
      <c r="W23" s="36" t="str">
        <f>IF(OR($A23="",W$5=""),"",IFERROR(INDEX(Lists!$G$2:$G$2001,MATCH($A23&amp;"|"&amp;INT(W$5),Lists!$F$2:$F$2001,0)),""))</f>
        <v/>
      </c>
      <c r="X23" s="36" t="str">
        <f>IF(OR($A23="",X$5=""),"",IFERROR(INDEX(Lists!$G$2:$G$2001,MATCH($A23&amp;"|"&amp;INT(X$5),Lists!$F$2:$F$2001,0)),""))</f>
        <v/>
      </c>
      <c r="Y23" s="36" t="str">
        <f>IF(OR($A23="",Y$5=""),"",IFERROR(INDEX(Lists!$G$2:$G$2001,MATCH($A23&amp;"|"&amp;INT(Y$5),Lists!$F$2:$F$2001,0)),""))</f>
        <v/>
      </c>
      <c r="Z23" s="36" t="str">
        <f>IF(OR($A23="",Z$5=""),"",IFERROR(INDEX(Lists!$G$2:$G$2001,MATCH($A23&amp;"|"&amp;INT(Z$5),Lists!$F$2:$F$2001,0)),""))</f>
        <v/>
      </c>
      <c r="AA23" s="36" t="str">
        <f>IF(OR($A23="",AA$5=""),"",IFERROR(INDEX(Lists!$G$2:$G$2001,MATCH($A23&amp;"|"&amp;INT(AA$5),Lists!$F$2:$F$2001,0)),""))</f>
        <v/>
      </c>
      <c r="AB23" s="36" t="str">
        <f>IF(OR($A23="",AB$5=""),"",IFERROR(INDEX(Lists!$G$2:$G$2001,MATCH($A23&amp;"|"&amp;INT(AB$5),Lists!$F$2:$F$2001,0)),""))</f>
        <v/>
      </c>
      <c r="AC23" s="36" t="str">
        <f>IF(OR($A23="",AC$5=""),"",IFERROR(INDEX(Lists!$G$2:$G$2001,MATCH($A23&amp;"|"&amp;INT(AC$5),Lists!$F$2:$F$2001,0)),""))</f>
        <v/>
      </c>
      <c r="AD23" s="36" t="str">
        <f>IF(OR($A23="",AD$5=""),"",IFERROR(INDEX(Lists!$G$2:$G$2001,MATCH($A23&amp;"|"&amp;INT(AD$5),Lists!$F$2:$F$2001,0)),""))</f>
        <v/>
      </c>
      <c r="AE23" s="36" t="str">
        <f>IF(OR($A23="",AE$5=""),"",IFERROR(INDEX(Lists!$G$2:$G$2001,MATCH($A23&amp;"|"&amp;INT(AE$5),Lists!$F$2:$F$2001,0)),""))</f>
        <v/>
      </c>
      <c r="AF23" s="36" t="str">
        <f>IF(OR($A23="",AF$5=""),"",IFERROR(INDEX(Lists!$G$2:$G$2001,MATCH($A23&amp;"|"&amp;INT(AF$5),Lists!$F$2:$F$2001,0)),""))</f>
        <v/>
      </c>
      <c r="AG23" s="23" t="str">
        <f>IF($A23="","",SUMPRODUCT((LEN(B23:AF23)&gt;0)*1))</f>
        <v/>
      </c>
    </row>
    <row r="24" spans="1:33" x14ac:dyDescent="0.25">
      <c r="A24" s="22" t="str">
        <f>IFERROR(INDEX(Employees!$A$2:$A$51,MATCH(19,Lists!$I$2:$I$51,0)),"")</f>
        <v/>
      </c>
      <c r="B24" s="36" t="str">
        <f>IF(OR($A24="",B$5=""),"",IFERROR(INDEX(Lists!$G$2:$G$2001,MATCH($A24&amp;"|"&amp;INT(B$5),Lists!$F$2:$F$2001,0)),""))</f>
        <v/>
      </c>
      <c r="C24" s="36" t="str">
        <f>IF(OR($A24="",C$5=""),"",IFERROR(INDEX(Lists!$G$2:$G$2001,MATCH($A24&amp;"|"&amp;INT(C$5),Lists!$F$2:$F$2001,0)),""))</f>
        <v/>
      </c>
      <c r="D24" s="36" t="str">
        <f>IF(OR($A24="",D$5=""),"",IFERROR(INDEX(Lists!$G$2:$G$2001,MATCH($A24&amp;"|"&amp;INT(D$5),Lists!$F$2:$F$2001,0)),""))</f>
        <v/>
      </c>
      <c r="E24" s="36" t="str">
        <f>IF(OR($A24="",E$5=""),"",IFERROR(INDEX(Lists!$G$2:$G$2001,MATCH($A24&amp;"|"&amp;INT(E$5),Lists!$F$2:$F$2001,0)),""))</f>
        <v/>
      </c>
      <c r="F24" s="36" t="str">
        <f>IF(OR($A24="",F$5=""),"",IFERROR(INDEX(Lists!$G$2:$G$2001,MATCH($A24&amp;"|"&amp;INT(F$5),Lists!$F$2:$F$2001,0)),""))</f>
        <v/>
      </c>
      <c r="G24" s="36" t="str">
        <f>IF(OR($A24="",G$5=""),"",IFERROR(INDEX(Lists!$G$2:$G$2001,MATCH($A24&amp;"|"&amp;INT(G$5),Lists!$F$2:$F$2001,0)),""))</f>
        <v/>
      </c>
      <c r="H24" s="36" t="str">
        <f>IF(OR($A24="",H$5=""),"",IFERROR(INDEX(Lists!$G$2:$G$2001,MATCH($A24&amp;"|"&amp;INT(H$5),Lists!$F$2:$F$2001,0)),""))</f>
        <v/>
      </c>
      <c r="I24" s="36" t="str">
        <f>IF(OR($A24="",I$5=""),"",IFERROR(INDEX(Lists!$G$2:$G$2001,MATCH($A24&amp;"|"&amp;INT(I$5),Lists!$F$2:$F$2001,0)),""))</f>
        <v/>
      </c>
      <c r="J24" s="36" t="str">
        <f>IF(OR($A24="",J$5=""),"",IFERROR(INDEX(Lists!$G$2:$G$2001,MATCH($A24&amp;"|"&amp;INT(J$5),Lists!$F$2:$F$2001,0)),""))</f>
        <v/>
      </c>
      <c r="K24" s="36" t="str">
        <f>IF(OR($A24="",K$5=""),"",IFERROR(INDEX(Lists!$G$2:$G$2001,MATCH($A24&amp;"|"&amp;INT(K$5),Lists!$F$2:$F$2001,0)),""))</f>
        <v/>
      </c>
      <c r="L24" s="36" t="str">
        <f>IF(OR($A24="",L$5=""),"",IFERROR(INDEX(Lists!$G$2:$G$2001,MATCH($A24&amp;"|"&amp;INT(L$5),Lists!$F$2:$F$2001,0)),""))</f>
        <v/>
      </c>
      <c r="M24" s="36" t="str">
        <f>IF(OR($A24="",M$5=""),"",IFERROR(INDEX(Lists!$G$2:$G$2001,MATCH($A24&amp;"|"&amp;INT(M$5),Lists!$F$2:$F$2001,0)),""))</f>
        <v/>
      </c>
      <c r="N24" s="36" t="str">
        <f>IF(OR($A24="",N$5=""),"",IFERROR(INDEX(Lists!$G$2:$G$2001,MATCH($A24&amp;"|"&amp;INT(N$5),Lists!$F$2:$F$2001,0)),""))</f>
        <v/>
      </c>
      <c r="O24" s="36" t="str">
        <f>IF(OR($A24="",O$5=""),"",IFERROR(INDEX(Lists!$G$2:$G$2001,MATCH($A24&amp;"|"&amp;INT(O$5),Lists!$F$2:$F$2001,0)),""))</f>
        <v/>
      </c>
      <c r="P24" s="36" t="str">
        <f>IF(OR($A24="",P$5=""),"",IFERROR(INDEX(Lists!$G$2:$G$2001,MATCH($A24&amp;"|"&amp;INT(P$5),Lists!$F$2:$F$2001,0)),""))</f>
        <v/>
      </c>
      <c r="Q24" s="36" t="str">
        <f>IF(OR($A24="",Q$5=""),"",IFERROR(INDEX(Lists!$G$2:$G$2001,MATCH($A24&amp;"|"&amp;INT(Q$5),Lists!$F$2:$F$2001,0)),""))</f>
        <v/>
      </c>
      <c r="R24" s="36" t="str">
        <f>IF(OR($A24="",R$5=""),"",IFERROR(INDEX(Lists!$G$2:$G$2001,MATCH($A24&amp;"|"&amp;INT(R$5),Lists!$F$2:$F$2001,0)),""))</f>
        <v/>
      </c>
      <c r="S24" s="36" t="str">
        <f>IF(OR($A24="",S$5=""),"",IFERROR(INDEX(Lists!$G$2:$G$2001,MATCH($A24&amp;"|"&amp;INT(S$5),Lists!$F$2:$F$2001,0)),""))</f>
        <v/>
      </c>
      <c r="T24" s="36" t="str">
        <f>IF(OR($A24="",T$5=""),"",IFERROR(INDEX(Lists!$G$2:$G$2001,MATCH($A24&amp;"|"&amp;INT(T$5),Lists!$F$2:$F$2001,0)),""))</f>
        <v/>
      </c>
      <c r="U24" s="36" t="str">
        <f>IF(OR($A24="",U$5=""),"",IFERROR(INDEX(Lists!$G$2:$G$2001,MATCH($A24&amp;"|"&amp;INT(U$5),Lists!$F$2:$F$2001,0)),""))</f>
        <v/>
      </c>
      <c r="V24" s="36" t="str">
        <f>IF(OR($A24="",V$5=""),"",IFERROR(INDEX(Lists!$G$2:$G$2001,MATCH($A24&amp;"|"&amp;INT(V$5),Lists!$F$2:$F$2001,0)),""))</f>
        <v/>
      </c>
      <c r="W24" s="36" t="str">
        <f>IF(OR($A24="",W$5=""),"",IFERROR(INDEX(Lists!$G$2:$G$2001,MATCH($A24&amp;"|"&amp;INT(W$5),Lists!$F$2:$F$2001,0)),""))</f>
        <v/>
      </c>
      <c r="X24" s="36" t="str">
        <f>IF(OR($A24="",X$5=""),"",IFERROR(INDEX(Lists!$G$2:$G$2001,MATCH($A24&amp;"|"&amp;INT(X$5),Lists!$F$2:$F$2001,0)),""))</f>
        <v/>
      </c>
      <c r="Y24" s="36" t="str">
        <f>IF(OR($A24="",Y$5=""),"",IFERROR(INDEX(Lists!$G$2:$G$2001,MATCH($A24&amp;"|"&amp;INT(Y$5),Lists!$F$2:$F$2001,0)),""))</f>
        <v/>
      </c>
      <c r="Z24" s="36" t="str">
        <f>IF(OR($A24="",Z$5=""),"",IFERROR(INDEX(Lists!$G$2:$G$2001,MATCH($A24&amp;"|"&amp;INT(Z$5),Lists!$F$2:$F$2001,0)),""))</f>
        <v/>
      </c>
      <c r="AA24" s="36" t="str">
        <f>IF(OR($A24="",AA$5=""),"",IFERROR(INDEX(Lists!$G$2:$G$2001,MATCH($A24&amp;"|"&amp;INT(AA$5),Lists!$F$2:$F$2001,0)),""))</f>
        <v/>
      </c>
      <c r="AB24" s="36" t="str">
        <f>IF(OR($A24="",AB$5=""),"",IFERROR(INDEX(Lists!$G$2:$G$2001,MATCH($A24&amp;"|"&amp;INT(AB$5),Lists!$F$2:$F$2001,0)),""))</f>
        <v/>
      </c>
      <c r="AC24" s="36" t="str">
        <f>IF(OR($A24="",AC$5=""),"",IFERROR(INDEX(Lists!$G$2:$G$2001,MATCH($A24&amp;"|"&amp;INT(AC$5),Lists!$F$2:$F$2001,0)),""))</f>
        <v/>
      </c>
      <c r="AD24" s="36" t="str">
        <f>IF(OR($A24="",AD$5=""),"",IFERROR(INDEX(Lists!$G$2:$G$2001,MATCH($A24&amp;"|"&amp;INT(AD$5),Lists!$F$2:$F$2001,0)),""))</f>
        <v/>
      </c>
      <c r="AE24" s="36" t="str">
        <f>IF(OR($A24="",AE$5=""),"",IFERROR(INDEX(Lists!$G$2:$G$2001,MATCH($A24&amp;"|"&amp;INT(AE$5),Lists!$F$2:$F$2001,0)),""))</f>
        <v/>
      </c>
      <c r="AF24" s="36" t="str">
        <f>IF(OR($A24="",AF$5=""),"",IFERROR(INDEX(Lists!$G$2:$G$2001,MATCH($A24&amp;"|"&amp;INT(AF$5),Lists!$F$2:$F$2001,0)),""))</f>
        <v/>
      </c>
      <c r="AG24" s="23" t="str">
        <f>IF($A24="","",SUMPRODUCT((LEN(B24:AF24)&gt;0)*1))</f>
        <v/>
      </c>
    </row>
    <row r="25" spans="1:33" x14ac:dyDescent="0.25">
      <c r="A25" s="22" t="str">
        <f>IFERROR(INDEX(Employees!$A$2:$A$51,MATCH(20,Lists!$I$2:$I$51,0)),"")</f>
        <v/>
      </c>
      <c r="B25" s="36" t="str">
        <f>IF(OR($A25="",B$5=""),"",IFERROR(INDEX(Lists!$G$2:$G$2001,MATCH($A25&amp;"|"&amp;INT(B$5),Lists!$F$2:$F$2001,0)),""))</f>
        <v/>
      </c>
      <c r="C25" s="36" t="str">
        <f>IF(OR($A25="",C$5=""),"",IFERROR(INDEX(Lists!$G$2:$G$2001,MATCH($A25&amp;"|"&amp;INT(C$5),Lists!$F$2:$F$2001,0)),""))</f>
        <v/>
      </c>
      <c r="D25" s="36" t="str">
        <f>IF(OR($A25="",D$5=""),"",IFERROR(INDEX(Lists!$G$2:$G$2001,MATCH($A25&amp;"|"&amp;INT(D$5),Lists!$F$2:$F$2001,0)),""))</f>
        <v/>
      </c>
      <c r="E25" s="36" t="str">
        <f>IF(OR($A25="",E$5=""),"",IFERROR(INDEX(Lists!$G$2:$G$2001,MATCH($A25&amp;"|"&amp;INT(E$5),Lists!$F$2:$F$2001,0)),""))</f>
        <v/>
      </c>
      <c r="F25" s="36" t="str">
        <f>IF(OR($A25="",F$5=""),"",IFERROR(INDEX(Lists!$G$2:$G$2001,MATCH($A25&amp;"|"&amp;INT(F$5),Lists!$F$2:$F$2001,0)),""))</f>
        <v/>
      </c>
      <c r="G25" s="36" t="str">
        <f>IF(OR($A25="",G$5=""),"",IFERROR(INDEX(Lists!$G$2:$G$2001,MATCH($A25&amp;"|"&amp;INT(G$5),Lists!$F$2:$F$2001,0)),""))</f>
        <v/>
      </c>
      <c r="H25" s="36" t="str">
        <f>IF(OR($A25="",H$5=""),"",IFERROR(INDEX(Lists!$G$2:$G$2001,MATCH($A25&amp;"|"&amp;INT(H$5),Lists!$F$2:$F$2001,0)),""))</f>
        <v/>
      </c>
      <c r="I25" s="36" t="str">
        <f>IF(OR($A25="",I$5=""),"",IFERROR(INDEX(Lists!$G$2:$G$2001,MATCH($A25&amp;"|"&amp;INT(I$5),Lists!$F$2:$F$2001,0)),""))</f>
        <v/>
      </c>
      <c r="J25" s="36" t="str">
        <f>IF(OR($A25="",J$5=""),"",IFERROR(INDEX(Lists!$G$2:$G$2001,MATCH($A25&amp;"|"&amp;INT(J$5),Lists!$F$2:$F$2001,0)),""))</f>
        <v/>
      </c>
      <c r="K25" s="36" t="str">
        <f>IF(OR($A25="",K$5=""),"",IFERROR(INDEX(Lists!$G$2:$G$2001,MATCH($A25&amp;"|"&amp;INT(K$5),Lists!$F$2:$F$2001,0)),""))</f>
        <v/>
      </c>
      <c r="L25" s="36" t="str">
        <f>IF(OR($A25="",L$5=""),"",IFERROR(INDEX(Lists!$G$2:$G$2001,MATCH($A25&amp;"|"&amp;INT(L$5),Lists!$F$2:$F$2001,0)),""))</f>
        <v/>
      </c>
      <c r="M25" s="36" t="str">
        <f>IF(OR($A25="",M$5=""),"",IFERROR(INDEX(Lists!$G$2:$G$2001,MATCH($A25&amp;"|"&amp;INT(M$5),Lists!$F$2:$F$2001,0)),""))</f>
        <v/>
      </c>
      <c r="N25" s="36" t="str">
        <f>IF(OR($A25="",N$5=""),"",IFERROR(INDEX(Lists!$G$2:$G$2001,MATCH($A25&amp;"|"&amp;INT(N$5),Lists!$F$2:$F$2001,0)),""))</f>
        <v/>
      </c>
      <c r="O25" s="36" t="str">
        <f>IF(OR($A25="",O$5=""),"",IFERROR(INDEX(Lists!$G$2:$G$2001,MATCH($A25&amp;"|"&amp;INT(O$5),Lists!$F$2:$F$2001,0)),""))</f>
        <v/>
      </c>
      <c r="P25" s="36" t="str">
        <f>IF(OR($A25="",P$5=""),"",IFERROR(INDEX(Lists!$G$2:$G$2001,MATCH($A25&amp;"|"&amp;INT(P$5),Lists!$F$2:$F$2001,0)),""))</f>
        <v/>
      </c>
      <c r="Q25" s="36" t="str">
        <f>IF(OR($A25="",Q$5=""),"",IFERROR(INDEX(Lists!$G$2:$G$2001,MATCH($A25&amp;"|"&amp;INT(Q$5),Lists!$F$2:$F$2001,0)),""))</f>
        <v/>
      </c>
      <c r="R25" s="36" t="str">
        <f>IF(OR($A25="",R$5=""),"",IFERROR(INDEX(Lists!$G$2:$G$2001,MATCH($A25&amp;"|"&amp;INT(R$5),Lists!$F$2:$F$2001,0)),""))</f>
        <v/>
      </c>
      <c r="S25" s="36" t="str">
        <f>IF(OR($A25="",S$5=""),"",IFERROR(INDEX(Lists!$G$2:$G$2001,MATCH($A25&amp;"|"&amp;INT(S$5),Lists!$F$2:$F$2001,0)),""))</f>
        <v/>
      </c>
      <c r="T25" s="36" t="str">
        <f>IF(OR($A25="",T$5=""),"",IFERROR(INDEX(Lists!$G$2:$G$2001,MATCH($A25&amp;"|"&amp;INT(T$5),Lists!$F$2:$F$2001,0)),""))</f>
        <v/>
      </c>
      <c r="U25" s="36" t="str">
        <f>IF(OR($A25="",U$5=""),"",IFERROR(INDEX(Lists!$G$2:$G$2001,MATCH($A25&amp;"|"&amp;INT(U$5),Lists!$F$2:$F$2001,0)),""))</f>
        <v/>
      </c>
      <c r="V25" s="36" t="str">
        <f>IF(OR($A25="",V$5=""),"",IFERROR(INDEX(Lists!$G$2:$G$2001,MATCH($A25&amp;"|"&amp;INT(V$5),Lists!$F$2:$F$2001,0)),""))</f>
        <v/>
      </c>
      <c r="W25" s="36" t="str">
        <f>IF(OR($A25="",W$5=""),"",IFERROR(INDEX(Lists!$G$2:$G$2001,MATCH($A25&amp;"|"&amp;INT(W$5),Lists!$F$2:$F$2001,0)),""))</f>
        <v/>
      </c>
      <c r="X25" s="36" t="str">
        <f>IF(OR($A25="",X$5=""),"",IFERROR(INDEX(Lists!$G$2:$G$2001,MATCH($A25&amp;"|"&amp;INT(X$5),Lists!$F$2:$F$2001,0)),""))</f>
        <v/>
      </c>
      <c r="Y25" s="36" t="str">
        <f>IF(OR($A25="",Y$5=""),"",IFERROR(INDEX(Lists!$G$2:$G$2001,MATCH($A25&amp;"|"&amp;INT(Y$5),Lists!$F$2:$F$2001,0)),""))</f>
        <v/>
      </c>
      <c r="Z25" s="36" t="str">
        <f>IF(OR($A25="",Z$5=""),"",IFERROR(INDEX(Lists!$G$2:$G$2001,MATCH($A25&amp;"|"&amp;INT(Z$5),Lists!$F$2:$F$2001,0)),""))</f>
        <v/>
      </c>
      <c r="AA25" s="36" t="str">
        <f>IF(OR($A25="",AA$5=""),"",IFERROR(INDEX(Lists!$G$2:$G$2001,MATCH($A25&amp;"|"&amp;INT(AA$5),Lists!$F$2:$F$2001,0)),""))</f>
        <v/>
      </c>
      <c r="AB25" s="36" t="str">
        <f>IF(OR($A25="",AB$5=""),"",IFERROR(INDEX(Lists!$G$2:$G$2001,MATCH($A25&amp;"|"&amp;INT(AB$5),Lists!$F$2:$F$2001,0)),""))</f>
        <v/>
      </c>
      <c r="AC25" s="36" t="str">
        <f>IF(OR($A25="",AC$5=""),"",IFERROR(INDEX(Lists!$G$2:$G$2001,MATCH($A25&amp;"|"&amp;INT(AC$5),Lists!$F$2:$F$2001,0)),""))</f>
        <v/>
      </c>
      <c r="AD25" s="36" t="str">
        <f>IF(OR($A25="",AD$5=""),"",IFERROR(INDEX(Lists!$G$2:$G$2001,MATCH($A25&amp;"|"&amp;INT(AD$5),Lists!$F$2:$F$2001,0)),""))</f>
        <v/>
      </c>
      <c r="AE25" s="36" t="str">
        <f>IF(OR($A25="",AE$5=""),"",IFERROR(INDEX(Lists!$G$2:$G$2001,MATCH($A25&amp;"|"&amp;INT(AE$5),Lists!$F$2:$F$2001,0)),""))</f>
        <v/>
      </c>
      <c r="AF25" s="36" t="str">
        <f>IF(OR($A25="",AF$5=""),"",IFERROR(INDEX(Lists!$G$2:$G$2001,MATCH($A25&amp;"|"&amp;INT(AF$5),Lists!$F$2:$F$2001,0)),""))</f>
        <v/>
      </c>
      <c r="AG25" s="23" t="str">
        <f>IF($A25="","",SUMPRODUCT((LEN(B25:AF25)&gt;0)*1))</f>
        <v/>
      </c>
    </row>
    <row r="26" spans="1:33" x14ac:dyDescent="0.25">
      <c r="A26" s="22" t="str">
        <f>IFERROR(INDEX(Employees!$A$2:$A$51,MATCH(21,Lists!$I$2:$I$51,0)),"")</f>
        <v/>
      </c>
      <c r="B26" s="36" t="str">
        <f>IF(OR($A26="",B$5=""),"",IFERROR(INDEX(Lists!$G$2:$G$2001,MATCH($A26&amp;"|"&amp;INT(B$5),Lists!$F$2:$F$2001,0)),""))</f>
        <v/>
      </c>
      <c r="C26" s="36" t="str">
        <f>IF(OR($A26="",C$5=""),"",IFERROR(INDEX(Lists!$G$2:$G$2001,MATCH($A26&amp;"|"&amp;INT(C$5),Lists!$F$2:$F$2001,0)),""))</f>
        <v/>
      </c>
      <c r="D26" s="36" t="str">
        <f>IF(OR($A26="",D$5=""),"",IFERROR(INDEX(Lists!$G$2:$G$2001,MATCH($A26&amp;"|"&amp;INT(D$5),Lists!$F$2:$F$2001,0)),""))</f>
        <v/>
      </c>
      <c r="E26" s="36" t="str">
        <f>IF(OR($A26="",E$5=""),"",IFERROR(INDEX(Lists!$G$2:$G$2001,MATCH($A26&amp;"|"&amp;INT(E$5),Lists!$F$2:$F$2001,0)),""))</f>
        <v/>
      </c>
      <c r="F26" s="36" t="str">
        <f>IF(OR($A26="",F$5=""),"",IFERROR(INDEX(Lists!$G$2:$G$2001,MATCH($A26&amp;"|"&amp;INT(F$5),Lists!$F$2:$F$2001,0)),""))</f>
        <v/>
      </c>
      <c r="G26" s="36" t="str">
        <f>IF(OR($A26="",G$5=""),"",IFERROR(INDEX(Lists!$G$2:$G$2001,MATCH($A26&amp;"|"&amp;INT(G$5),Lists!$F$2:$F$2001,0)),""))</f>
        <v/>
      </c>
      <c r="H26" s="36" t="str">
        <f>IF(OR($A26="",H$5=""),"",IFERROR(INDEX(Lists!$G$2:$G$2001,MATCH($A26&amp;"|"&amp;INT(H$5),Lists!$F$2:$F$2001,0)),""))</f>
        <v/>
      </c>
      <c r="I26" s="36" t="str">
        <f>IF(OR($A26="",I$5=""),"",IFERROR(INDEX(Lists!$G$2:$G$2001,MATCH($A26&amp;"|"&amp;INT(I$5),Lists!$F$2:$F$2001,0)),""))</f>
        <v/>
      </c>
      <c r="J26" s="36" t="str">
        <f>IF(OR($A26="",J$5=""),"",IFERROR(INDEX(Lists!$G$2:$G$2001,MATCH($A26&amp;"|"&amp;INT(J$5),Lists!$F$2:$F$2001,0)),""))</f>
        <v/>
      </c>
      <c r="K26" s="36" t="str">
        <f>IF(OR($A26="",K$5=""),"",IFERROR(INDEX(Lists!$G$2:$G$2001,MATCH($A26&amp;"|"&amp;INT(K$5),Lists!$F$2:$F$2001,0)),""))</f>
        <v/>
      </c>
      <c r="L26" s="36" t="str">
        <f>IF(OR($A26="",L$5=""),"",IFERROR(INDEX(Lists!$G$2:$G$2001,MATCH($A26&amp;"|"&amp;INT(L$5),Lists!$F$2:$F$2001,0)),""))</f>
        <v/>
      </c>
      <c r="M26" s="36" t="str">
        <f>IF(OR($A26="",M$5=""),"",IFERROR(INDEX(Lists!$G$2:$G$2001,MATCH($A26&amp;"|"&amp;INT(M$5),Lists!$F$2:$F$2001,0)),""))</f>
        <v/>
      </c>
      <c r="N26" s="36" t="str">
        <f>IF(OR($A26="",N$5=""),"",IFERROR(INDEX(Lists!$G$2:$G$2001,MATCH($A26&amp;"|"&amp;INT(N$5),Lists!$F$2:$F$2001,0)),""))</f>
        <v/>
      </c>
      <c r="O26" s="36" t="str">
        <f>IF(OR($A26="",O$5=""),"",IFERROR(INDEX(Lists!$G$2:$G$2001,MATCH($A26&amp;"|"&amp;INT(O$5),Lists!$F$2:$F$2001,0)),""))</f>
        <v/>
      </c>
      <c r="P26" s="36" t="str">
        <f>IF(OR($A26="",P$5=""),"",IFERROR(INDEX(Lists!$G$2:$G$2001,MATCH($A26&amp;"|"&amp;INT(P$5),Lists!$F$2:$F$2001,0)),""))</f>
        <v/>
      </c>
      <c r="Q26" s="36" t="str">
        <f>IF(OR($A26="",Q$5=""),"",IFERROR(INDEX(Lists!$G$2:$G$2001,MATCH($A26&amp;"|"&amp;INT(Q$5),Lists!$F$2:$F$2001,0)),""))</f>
        <v/>
      </c>
      <c r="R26" s="36" t="str">
        <f>IF(OR($A26="",R$5=""),"",IFERROR(INDEX(Lists!$G$2:$G$2001,MATCH($A26&amp;"|"&amp;INT(R$5),Lists!$F$2:$F$2001,0)),""))</f>
        <v/>
      </c>
      <c r="S26" s="36" t="str">
        <f>IF(OR($A26="",S$5=""),"",IFERROR(INDEX(Lists!$G$2:$G$2001,MATCH($A26&amp;"|"&amp;INT(S$5),Lists!$F$2:$F$2001,0)),""))</f>
        <v/>
      </c>
      <c r="T26" s="36" t="str">
        <f>IF(OR($A26="",T$5=""),"",IFERROR(INDEX(Lists!$G$2:$G$2001,MATCH($A26&amp;"|"&amp;INT(T$5),Lists!$F$2:$F$2001,0)),""))</f>
        <v/>
      </c>
      <c r="U26" s="36" t="str">
        <f>IF(OR($A26="",U$5=""),"",IFERROR(INDEX(Lists!$G$2:$G$2001,MATCH($A26&amp;"|"&amp;INT(U$5),Lists!$F$2:$F$2001,0)),""))</f>
        <v/>
      </c>
      <c r="V26" s="36" t="str">
        <f>IF(OR($A26="",V$5=""),"",IFERROR(INDEX(Lists!$G$2:$G$2001,MATCH($A26&amp;"|"&amp;INT(V$5),Lists!$F$2:$F$2001,0)),""))</f>
        <v/>
      </c>
      <c r="W26" s="36" t="str">
        <f>IF(OR($A26="",W$5=""),"",IFERROR(INDEX(Lists!$G$2:$G$2001,MATCH($A26&amp;"|"&amp;INT(W$5),Lists!$F$2:$F$2001,0)),""))</f>
        <v/>
      </c>
      <c r="X26" s="36" t="str">
        <f>IF(OR($A26="",X$5=""),"",IFERROR(INDEX(Lists!$G$2:$G$2001,MATCH($A26&amp;"|"&amp;INT(X$5),Lists!$F$2:$F$2001,0)),""))</f>
        <v/>
      </c>
      <c r="Y26" s="36" t="str">
        <f>IF(OR($A26="",Y$5=""),"",IFERROR(INDEX(Lists!$G$2:$G$2001,MATCH($A26&amp;"|"&amp;INT(Y$5),Lists!$F$2:$F$2001,0)),""))</f>
        <v/>
      </c>
      <c r="Z26" s="36" t="str">
        <f>IF(OR($A26="",Z$5=""),"",IFERROR(INDEX(Lists!$G$2:$G$2001,MATCH($A26&amp;"|"&amp;INT(Z$5),Lists!$F$2:$F$2001,0)),""))</f>
        <v/>
      </c>
      <c r="AA26" s="36" t="str">
        <f>IF(OR($A26="",AA$5=""),"",IFERROR(INDEX(Lists!$G$2:$G$2001,MATCH($A26&amp;"|"&amp;INT(AA$5),Lists!$F$2:$F$2001,0)),""))</f>
        <v/>
      </c>
      <c r="AB26" s="36" t="str">
        <f>IF(OR($A26="",AB$5=""),"",IFERROR(INDEX(Lists!$G$2:$G$2001,MATCH($A26&amp;"|"&amp;INT(AB$5),Lists!$F$2:$F$2001,0)),""))</f>
        <v/>
      </c>
      <c r="AC26" s="36" t="str">
        <f>IF(OR($A26="",AC$5=""),"",IFERROR(INDEX(Lists!$G$2:$G$2001,MATCH($A26&amp;"|"&amp;INT(AC$5),Lists!$F$2:$F$2001,0)),""))</f>
        <v/>
      </c>
      <c r="AD26" s="36" t="str">
        <f>IF(OR($A26="",AD$5=""),"",IFERROR(INDEX(Lists!$G$2:$G$2001,MATCH($A26&amp;"|"&amp;INT(AD$5),Lists!$F$2:$F$2001,0)),""))</f>
        <v/>
      </c>
      <c r="AE26" s="36" t="str">
        <f>IF(OR($A26="",AE$5=""),"",IFERROR(INDEX(Lists!$G$2:$G$2001,MATCH($A26&amp;"|"&amp;INT(AE$5),Lists!$F$2:$F$2001,0)),""))</f>
        <v/>
      </c>
      <c r="AF26" s="36" t="str">
        <f>IF(OR($A26="",AF$5=""),"",IFERROR(INDEX(Lists!$G$2:$G$2001,MATCH($A26&amp;"|"&amp;INT(AF$5),Lists!$F$2:$F$2001,0)),""))</f>
        <v/>
      </c>
      <c r="AG26" s="23" t="str">
        <f>IF($A26="","",SUMPRODUCT((LEN(B26:AF26)&gt;0)*1))</f>
        <v/>
      </c>
    </row>
    <row r="27" spans="1:33" x14ac:dyDescent="0.25">
      <c r="A27" s="22" t="str">
        <f>IFERROR(INDEX(Employees!$A$2:$A$51,MATCH(22,Lists!$I$2:$I$51,0)),"")</f>
        <v/>
      </c>
      <c r="B27" s="36" t="str">
        <f>IF(OR($A27="",B$5=""),"",IFERROR(INDEX(Lists!$G$2:$G$2001,MATCH($A27&amp;"|"&amp;INT(B$5),Lists!$F$2:$F$2001,0)),""))</f>
        <v/>
      </c>
      <c r="C27" s="36" t="str">
        <f>IF(OR($A27="",C$5=""),"",IFERROR(INDEX(Lists!$G$2:$G$2001,MATCH($A27&amp;"|"&amp;INT(C$5),Lists!$F$2:$F$2001,0)),""))</f>
        <v/>
      </c>
      <c r="D27" s="36" t="str">
        <f>IF(OR($A27="",D$5=""),"",IFERROR(INDEX(Lists!$G$2:$G$2001,MATCH($A27&amp;"|"&amp;INT(D$5),Lists!$F$2:$F$2001,0)),""))</f>
        <v/>
      </c>
      <c r="E27" s="36" t="str">
        <f>IF(OR($A27="",E$5=""),"",IFERROR(INDEX(Lists!$G$2:$G$2001,MATCH($A27&amp;"|"&amp;INT(E$5),Lists!$F$2:$F$2001,0)),""))</f>
        <v/>
      </c>
      <c r="F27" s="36" t="str">
        <f>IF(OR($A27="",F$5=""),"",IFERROR(INDEX(Lists!$G$2:$G$2001,MATCH($A27&amp;"|"&amp;INT(F$5),Lists!$F$2:$F$2001,0)),""))</f>
        <v/>
      </c>
      <c r="G27" s="36" t="str">
        <f>IF(OR($A27="",G$5=""),"",IFERROR(INDEX(Lists!$G$2:$G$2001,MATCH($A27&amp;"|"&amp;INT(G$5),Lists!$F$2:$F$2001,0)),""))</f>
        <v/>
      </c>
      <c r="H27" s="36" t="str">
        <f>IF(OR($A27="",H$5=""),"",IFERROR(INDEX(Lists!$G$2:$G$2001,MATCH($A27&amp;"|"&amp;INT(H$5),Lists!$F$2:$F$2001,0)),""))</f>
        <v/>
      </c>
      <c r="I27" s="36" t="str">
        <f>IF(OR($A27="",I$5=""),"",IFERROR(INDEX(Lists!$G$2:$G$2001,MATCH($A27&amp;"|"&amp;INT(I$5),Lists!$F$2:$F$2001,0)),""))</f>
        <v/>
      </c>
      <c r="J27" s="36" t="str">
        <f>IF(OR($A27="",J$5=""),"",IFERROR(INDEX(Lists!$G$2:$G$2001,MATCH($A27&amp;"|"&amp;INT(J$5),Lists!$F$2:$F$2001,0)),""))</f>
        <v/>
      </c>
      <c r="K27" s="36" t="str">
        <f>IF(OR($A27="",K$5=""),"",IFERROR(INDEX(Lists!$G$2:$G$2001,MATCH($A27&amp;"|"&amp;INT(K$5),Lists!$F$2:$F$2001,0)),""))</f>
        <v/>
      </c>
      <c r="L27" s="36" t="str">
        <f>IF(OR($A27="",L$5=""),"",IFERROR(INDEX(Lists!$G$2:$G$2001,MATCH($A27&amp;"|"&amp;INT(L$5),Lists!$F$2:$F$2001,0)),""))</f>
        <v/>
      </c>
      <c r="M27" s="36" t="str">
        <f>IF(OR($A27="",M$5=""),"",IFERROR(INDEX(Lists!$G$2:$G$2001,MATCH($A27&amp;"|"&amp;INT(M$5),Lists!$F$2:$F$2001,0)),""))</f>
        <v/>
      </c>
      <c r="N27" s="36" t="str">
        <f>IF(OR($A27="",N$5=""),"",IFERROR(INDEX(Lists!$G$2:$G$2001,MATCH($A27&amp;"|"&amp;INT(N$5),Lists!$F$2:$F$2001,0)),""))</f>
        <v/>
      </c>
      <c r="O27" s="36" t="str">
        <f>IF(OR($A27="",O$5=""),"",IFERROR(INDEX(Lists!$G$2:$G$2001,MATCH($A27&amp;"|"&amp;INT(O$5),Lists!$F$2:$F$2001,0)),""))</f>
        <v/>
      </c>
      <c r="P27" s="36" t="str">
        <f>IF(OR($A27="",P$5=""),"",IFERROR(INDEX(Lists!$G$2:$G$2001,MATCH($A27&amp;"|"&amp;INT(P$5),Lists!$F$2:$F$2001,0)),""))</f>
        <v/>
      </c>
      <c r="Q27" s="36" t="str">
        <f>IF(OR($A27="",Q$5=""),"",IFERROR(INDEX(Lists!$G$2:$G$2001,MATCH($A27&amp;"|"&amp;INT(Q$5),Lists!$F$2:$F$2001,0)),""))</f>
        <v/>
      </c>
      <c r="R27" s="36" t="str">
        <f>IF(OR($A27="",R$5=""),"",IFERROR(INDEX(Lists!$G$2:$G$2001,MATCH($A27&amp;"|"&amp;INT(R$5),Lists!$F$2:$F$2001,0)),""))</f>
        <v/>
      </c>
      <c r="S27" s="36" t="str">
        <f>IF(OR($A27="",S$5=""),"",IFERROR(INDEX(Lists!$G$2:$G$2001,MATCH($A27&amp;"|"&amp;INT(S$5),Lists!$F$2:$F$2001,0)),""))</f>
        <v/>
      </c>
      <c r="T27" s="36" t="str">
        <f>IF(OR($A27="",T$5=""),"",IFERROR(INDEX(Lists!$G$2:$G$2001,MATCH($A27&amp;"|"&amp;INT(T$5),Lists!$F$2:$F$2001,0)),""))</f>
        <v/>
      </c>
      <c r="U27" s="36" t="str">
        <f>IF(OR($A27="",U$5=""),"",IFERROR(INDEX(Lists!$G$2:$G$2001,MATCH($A27&amp;"|"&amp;INT(U$5),Lists!$F$2:$F$2001,0)),""))</f>
        <v/>
      </c>
      <c r="V27" s="36" t="str">
        <f>IF(OR($A27="",V$5=""),"",IFERROR(INDEX(Lists!$G$2:$G$2001,MATCH($A27&amp;"|"&amp;INT(V$5),Lists!$F$2:$F$2001,0)),""))</f>
        <v/>
      </c>
      <c r="W27" s="36" t="str">
        <f>IF(OR($A27="",W$5=""),"",IFERROR(INDEX(Lists!$G$2:$G$2001,MATCH($A27&amp;"|"&amp;INT(W$5),Lists!$F$2:$F$2001,0)),""))</f>
        <v/>
      </c>
      <c r="X27" s="36" t="str">
        <f>IF(OR($A27="",X$5=""),"",IFERROR(INDEX(Lists!$G$2:$G$2001,MATCH($A27&amp;"|"&amp;INT(X$5),Lists!$F$2:$F$2001,0)),""))</f>
        <v/>
      </c>
      <c r="Y27" s="36" t="str">
        <f>IF(OR($A27="",Y$5=""),"",IFERROR(INDEX(Lists!$G$2:$G$2001,MATCH($A27&amp;"|"&amp;INT(Y$5),Lists!$F$2:$F$2001,0)),""))</f>
        <v/>
      </c>
      <c r="Z27" s="36" t="str">
        <f>IF(OR($A27="",Z$5=""),"",IFERROR(INDEX(Lists!$G$2:$G$2001,MATCH($A27&amp;"|"&amp;INT(Z$5),Lists!$F$2:$F$2001,0)),""))</f>
        <v/>
      </c>
      <c r="AA27" s="36" t="str">
        <f>IF(OR($A27="",AA$5=""),"",IFERROR(INDEX(Lists!$G$2:$G$2001,MATCH($A27&amp;"|"&amp;INT(AA$5),Lists!$F$2:$F$2001,0)),""))</f>
        <v/>
      </c>
      <c r="AB27" s="36" t="str">
        <f>IF(OR($A27="",AB$5=""),"",IFERROR(INDEX(Lists!$G$2:$G$2001,MATCH($A27&amp;"|"&amp;INT(AB$5),Lists!$F$2:$F$2001,0)),""))</f>
        <v/>
      </c>
      <c r="AC27" s="36" t="str">
        <f>IF(OR($A27="",AC$5=""),"",IFERROR(INDEX(Lists!$G$2:$G$2001,MATCH($A27&amp;"|"&amp;INT(AC$5),Lists!$F$2:$F$2001,0)),""))</f>
        <v/>
      </c>
      <c r="AD27" s="36" t="str">
        <f>IF(OR($A27="",AD$5=""),"",IFERROR(INDEX(Lists!$G$2:$G$2001,MATCH($A27&amp;"|"&amp;INT(AD$5),Lists!$F$2:$F$2001,0)),""))</f>
        <v/>
      </c>
      <c r="AE27" s="36" t="str">
        <f>IF(OR($A27="",AE$5=""),"",IFERROR(INDEX(Lists!$G$2:$G$2001,MATCH($A27&amp;"|"&amp;INT(AE$5),Lists!$F$2:$F$2001,0)),""))</f>
        <v/>
      </c>
      <c r="AF27" s="36" t="str">
        <f>IF(OR($A27="",AF$5=""),"",IFERROR(INDEX(Lists!$G$2:$G$2001,MATCH($A27&amp;"|"&amp;INT(AF$5),Lists!$F$2:$F$2001,0)),""))</f>
        <v/>
      </c>
      <c r="AG27" s="23" t="str">
        <f>IF($A27="","",SUMPRODUCT((LEN(B27:AF27)&gt;0)*1))</f>
        <v/>
      </c>
    </row>
    <row r="28" spans="1:33" x14ac:dyDescent="0.25">
      <c r="A28" s="22" t="str">
        <f>IFERROR(INDEX(Employees!$A$2:$A$51,MATCH(23,Lists!$I$2:$I$51,0)),"")</f>
        <v/>
      </c>
      <c r="B28" s="36" t="str">
        <f>IF(OR($A28="",B$5=""),"",IFERROR(INDEX(Lists!$G$2:$G$2001,MATCH($A28&amp;"|"&amp;INT(B$5),Lists!$F$2:$F$2001,0)),""))</f>
        <v/>
      </c>
      <c r="C28" s="36" t="str">
        <f>IF(OR($A28="",C$5=""),"",IFERROR(INDEX(Lists!$G$2:$G$2001,MATCH($A28&amp;"|"&amp;INT(C$5),Lists!$F$2:$F$2001,0)),""))</f>
        <v/>
      </c>
      <c r="D28" s="36" t="str">
        <f>IF(OR($A28="",D$5=""),"",IFERROR(INDEX(Lists!$G$2:$G$2001,MATCH($A28&amp;"|"&amp;INT(D$5),Lists!$F$2:$F$2001,0)),""))</f>
        <v/>
      </c>
      <c r="E28" s="36" t="str">
        <f>IF(OR($A28="",E$5=""),"",IFERROR(INDEX(Lists!$G$2:$G$2001,MATCH($A28&amp;"|"&amp;INT(E$5),Lists!$F$2:$F$2001,0)),""))</f>
        <v/>
      </c>
      <c r="F28" s="36" t="str">
        <f>IF(OR($A28="",F$5=""),"",IFERROR(INDEX(Lists!$G$2:$G$2001,MATCH($A28&amp;"|"&amp;INT(F$5),Lists!$F$2:$F$2001,0)),""))</f>
        <v/>
      </c>
      <c r="G28" s="36" t="str">
        <f>IF(OR($A28="",G$5=""),"",IFERROR(INDEX(Lists!$G$2:$G$2001,MATCH($A28&amp;"|"&amp;INT(G$5),Lists!$F$2:$F$2001,0)),""))</f>
        <v/>
      </c>
      <c r="H28" s="36" t="str">
        <f>IF(OR($A28="",H$5=""),"",IFERROR(INDEX(Lists!$G$2:$G$2001,MATCH($A28&amp;"|"&amp;INT(H$5),Lists!$F$2:$F$2001,0)),""))</f>
        <v/>
      </c>
      <c r="I28" s="36" t="str">
        <f>IF(OR($A28="",I$5=""),"",IFERROR(INDEX(Lists!$G$2:$G$2001,MATCH($A28&amp;"|"&amp;INT(I$5),Lists!$F$2:$F$2001,0)),""))</f>
        <v/>
      </c>
      <c r="J28" s="36" t="str">
        <f>IF(OR($A28="",J$5=""),"",IFERROR(INDEX(Lists!$G$2:$G$2001,MATCH($A28&amp;"|"&amp;INT(J$5),Lists!$F$2:$F$2001,0)),""))</f>
        <v/>
      </c>
      <c r="K28" s="36" t="str">
        <f>IF(OR($A28="",K$5=""),"",IFERROR(INDEX(Lists!$G$2:$G$2001,MATCH($A28&amp;"|"&amp;INT(K$5),Lists!$F$2:$F$2001,0)),""))</f>
        <v/>
      </c>
      <c r="L28" s="36" t="str">
        <f>IF(OR($A28="",L$5=""),"",IFERROR(INDEX(Lists!$G$2:$G$2001,MATCH($A28&amp;"|"&amp;INT(L$5),Lists!$F$2:$F$2001,0)),""))</f>
        <v/>
      </c>
      <c r="M28" s="36" t="str">
        <f>IF(OR($A28="",M$5=""),"",IFERROR(INDEX(Lists!$G$2:$G$2001,MATCH($A28&amp;"|"&amp;INT(M$5),Lists!$F$2:$F$2001,0)),""))</f>
        <v/>
      </c>
      <c r="N28" s="36" t="str">
        <f>IF(OR($A28="",N$5=""),"",IFERROR(INDEX(Lists!$G$2:$G$2001,MATCH($A28&amp;"|"&amp;INT(N$5),Lists!$F$2:$F$2001,0)),""))</f>
        <v/>
      </c>
      <c r="O28" s="36" t="str">
        <f>IF(OR($A28="",O$5=""),"",IFERROR(INDEX(Lists!$G$2:$G$2001,MATCH($A28&amp;"|"&amp;INT(O$5),Lists!$F$2:$F$2001,0)),""))</f>
        <v/>
      </c>
      <c r="P28" s="36" t="str">
        <f>IF(OR($A28="",P$5=""),"",IFERROR(INDEX(Lists!$G$2:$G$2001,MATCH($A28&amp;"|"&amp;INT(P$5),Lists!$F$2:$F$2001,0)),""))</f>
        <v/>
      </c>
      <c r="Q28" s="36" t="str">
        <f>IF(OR($A28="",Q$5=""),"",IFERROR(INDEX(Lists!$G$2:$G$2001,MATCH($A28&amp;"|"&amp;INT(Q$5),Lists!$F$2:$F$2001,0)),""))</f>
        <v/>
      </c>
      <c r="R28" s="36" t="str">
        <f>IF(OR($A28="",R$5=""),"",IFERROR(INDEX(Lists!$G$2:$G$2001,MATCH($A28&amp;"|"&amp;INT(R$5),Lists!$F$2:$F$2001,0)),""))</f>
        <v/>
      </c>
      <c r="S28" s="36" t="str">
        <f>IF(OR($A28="",S$5=""),"",IFERROR(INDEX(Lists!$G$2:$G$2001,MATCH($A28&amp;"|"&amp;INT(S$5),Lists!$F$2:$F$2001,0)),""))</f>
        <v/>
      </c>
      <c r="T28" s="36" t="str">
        <f>IF(OR($A28="",T$5=""),"",IFERROR(INDEX(Lists!$G$2:$G$2001,MATCH($A28&amp;"|"&amp;INT(T$5),Lists!$F$2:$F$2001,0)),""))</f>
        <v/>
      </c>
      <c r="U28" s="36" t="str">
        <f>IF(OR($A28="",U$5=""),"",IFERROR(INDEX(Lists!$G$2:$G$2001,MATCH($A28&amp;"|"&amp;INT(U$5),Lists!$F$2:$F$2001,0)),""))</f>
        <v/>
      </c>
      <c r="V28" s="36" t="str">
        <f>IF(OR($A28="",V$5=""),"",IFERROR(INDEX(Lists!$G$2:$G$2001,MATCH($A28&amp;"|"&amp;INT(V$5),Lists!$F$2:$F$2001,0)),""))</f>
        <v/>
      </c>
      <c r="W28" s="36" t="str">
        <f>IF(OR($A28="",W$5=""),"",IFERROR(INDEX(Lists!$G$2:$G$2001,MATCH($A28&amp;"|"&amp;INT(W$5),Lists!$F$2:$F$2001,0)),""))</f>
        <v/>
      </c>
      <c r="X28" s="36" t="str">
        <f>IF(OR($A28="",X$5=""),"",IFERROR(INDEX(Lists!$G$2:$G$2001,MATCH($A28&amp;"|"&amp;INT(X$5),Lists!$F$2:$F$2001,0)),""))</f>
        <v/>
      </c>
      <c r="Y28" s="36" t="str">
        <f>IF(OR($A28="",Y$5=""),"",IFERROR(INDEX(Lists!$G$2:$G$2001,MATCH($A28&amp;"|"&amp;INT(Y$5),Lists!$F$2:$F$2001,0)),""))</f>
        <v/>
      </c>
      <c r="Z28" s="36" t="str">
        <f>IF(OR($A28="",Z$5=""),"",IFERROR(INDEX(Lists!$G$2:$G$2001,MATCH($A28&amp;"|"&amp;INT(Z$5),Lists!$F$2:$F$2001,0)),""))</f>
        <v/>
      </c>
      <c r="AA28" s="36" t="str">
        <f>IF(OR($A28="",AA$5=""),"",IFERROR(INDEX(Lists!$G$2:$G$2001,MATCH($A28&amp;"|"&amp;INT(AA$5),Lists!$F$2:$F$2001,0)),""))</f>
        <v/>
      </c>
      <c r="AB28" s="36" t="str">
        <f>IF(OR($A28="",AB$5=""),"",IFERROR(INDEX(Lists!$G$2:$G$2001,MATCH($A28&amp;"|"&amp;INT(AB$5),Lists!$F$2:$F$2001,0)),""))</f>
        <v/>
      </c>
      <c r="AC28" s="36" t="str">
        <f>IF(OR($A28="",AC$5=""),"",IFERROR(INDEX(Lists!$G$2:$G$2001,MATCH($A28&amp;"|"&amp;INT(AC$5),Lists!$F$2:$F$2001,0)),""))</f>
        <v/>
      </c>
      <c r="AD28" s="36" t="str">
        <f>IF(OR($A28="",AD$5=""),"",IFERROR(INDEX(Lists!$G$2:$G$2001,MATCH($A28&amp;"|"&amp;INT(AD$5),Lists!$F$2:$F$2001,0)),""))</f>
        <v/>
      </c>
      <c r="AE28" s="36" t="str">
        <f>IF(OR($A28="",AE$5=""),"",IFERROR(INDEX(Lists!$G$2:$G$2001,MATCH($A28&amp;"|"&amp;INT(AE$5),Lists!$F$2:$F$2001,0)),""))</f>
        <v/>
      </c>
      <c r="AF28" s="36" t="str">
        <f>IF(OR($A28="",AF$5=""),"",IFERROR(INDEX(Lists!$G$2:$G$2001,MATCH($A28&amp;"|"&amp;INT(AF$5),Lists!$F$2:$F$2001,0)),""))</f>
        <v/>
      </c>
      <c r="AG28" s="23" t="str">
        <f>IF($A28="","",SUMPRODUCT((LEN(B28:AF28)&gt;0)*1))</f>
        <v/>
      </c>
    </row>
    <row r="29" spans="1:33" x14ac:dyDescent="0.25">
      <c r="A29" s="22" t="str">
        <f>IFERROR(INDEX(Employees!$A$2:$A$51,MATCH(24,Lists!$I$2:$I$51,0)),"")</f>
        <v/>
      </c>
      <c r="B29" s="36" t="str">
        <f>IF(OR($A29="",B$5=""),"",IFERROR(INDEX(Lists!$G$2:$G$2001,MATCH($A29&amp;"|"&amp;INT(B$5),Lists!$F$2:$F$2001,0)),""))</f>
        <v/>
      </c>
      <c r="C29" s="36" t="str">
        <f>IF(OR($A29="",C$5=""),"",IFERROR(INDEX(Lists!$G$2:$G$2001,MATCH($A29&amp;"|"&amp;INT(C$5),Lists!$F$2:$F$2001,0)),""))</f>
        <v/>
      </c>
      <c r="D29" s="36" t="str">
        <f>IF(OR($A29="",D$5=""),"",IFERROR(INDEX(Lists!$G$2:$G$2001,MATCH($A29&amp;"|"&amp;INT(D$5),Lists!$F$2:$F$2001,0)),""))</f>
        <v/>
      </c>
      <c r="E29" s="36" t="str">
        <f>IF(OR($A29="",E$5=""),"",IFERROR(INDEX(Lists!$G$2:$G$2001,MATCH($A29&amp;"|"&amp;INT(E$5),Lists!$F$2:$F$2001,0)),""))</f>
        <v/>
      </c>
      <c r="F29" s="36" t="str">
        <f>IF(OR($A29="",F$5=""),"",IFERROR(INDEX(Lists!$G$2:$G$2001,MATCH($A29&amp;"|"&amp;INT(F$5),Lists!$F$2:$F$2001,0)),""))</f>
        <v/>
      </c>
      <c r="G29" s="36" t="str">
        <f>IF(OR($A29="",G$5=""),"",IFERROR(INDEX(Lists!$G$2:$G$2001,MATCH($A29&amp;"|"&amp;INT(G$5),Lists!$F$2:$F$2001,0)),""))</f>
        <v/>
      </c>
      <c r="H29" s="36" t="str">
        <f>IF(OR($A29="",H$5=""),"",IFERROR(INDEX(Lists!$G$2:$G$2001,MATCH($A29&amp;"|"&amp;INT(H$5),Lists!$F$2:$F$2001,0)),""))</f>
        <v/>
      </c>
      <c r="I29" s="36" t="str">
        <f>IF(OR($A29="",I$5=""),"",IFERROR(INDEX(Lists!$G$2:$G$2001,MATCH($A29&amp;"|"&amp;INT(I$5),Lists!$F$2:$F$2001,0)),""))</f>
        <v/>
      </c>
      <c r="J29" s="36" t="str">
        <f>IF(OR($A29="",J$5=""),"",IFERROR(INDEX(Lists!$G$2:$G$2001,MATCH($A29&amp;"|"&amp;INT(J$5),Lists!$F$2:$F$2001,0)),""))</f>
        <v/>
      </c>
      <c r="K29" s="36" t="str">
        <f>IF(OR($A29="",K$5=""),"",IFERROR(INDEX(Lists!$G$2:$G$2001,MATCH($A29&amp;"|"&amp;INT(K$5),Lists!$F$2:$F$2001,0)),""))</f>
        <v/>
      </c>
      <c r="L29" s="36" t="str">
        <f>IF(OR($A29="",L$5=""),"",IFERROR(INDEX(Lists!$G$2:$G$2001,MATCH($A29&amp;"|"&amp;INT(L$5),Lists!$F$2:$F$2001,0)),""))</f>
        <v/>
      </c>
      <c r="M29" s="36" t="str">
        <f>IF(OR($A29="",M$5=""),"",IFERROR(INDEX(Lists!$G$2:$G$2001,MATCH($A29&amp;"|"&amp;INT(M$5),Lists!$F$2:$F$2001,0)),""))</f>
        <v/>
      </c>
      <c r="N29" s="36" t="str">
        <f>IF(OR($A29="",N$5=""),"",IFERROR(INDEX(Lists!$G$2:$G$2001,MATCH($A29&amp;"|"&amp;INT(N$5),Lists!$F$2:$F$2001,0)),""))</f>
        <v/>
      </c>
      <c r="O29" s="36" t="str">
        <f>IF(OR($A29="",O$5=""),"",IFERROR(INDEX(Lists!$G$2:$G$2001,MATCH($A29&amp;"|"&amp;INT(O$5),Lists!$F$2:$F$2001,0)),""))</f>
        <v/>
      </c>
      <c r="P29" s="36" t="str">
        <f>IF(OR($A29="",P$5=""),"",IFERROR(INDEX(Lists!$G$2:$G$2001,MATCH($A29&amp;"|"&amp;INT(P$5),Lists!$F$2:$F$2001,0)),""))</f>
        <v/>
      </c>
      <c r="Q29" s="36" t="str">
        <f>IF(OR($A29="",Q$5=""),"",IFERROR(INDEX(Lists!$G$2:$G$2001,MATCH($A29&amp;"|"&amp;INT(Q$5),Lists!$F$2:$F$2001,0)),""))</f>
        <v/>
      </c>
      <c r="R29" s="36" t="str">
        <f>IF(OR($A29="",R$5=""),"",IFERROR(INDEX(Lists!$G$2:$G$2001,MATCH($A29&amp;"|"&amp;INT(R$5),Lists!$F$2:$F$2001,0)),""))</f>
        <v/>
      </c>
      <c r="S29" s="36" t="str">
        <f>IF(OR($A29="",S$5=""),"",IFERROR(INDEX(Lists!$G$2:$G$2001,MATCH($A29&amp;"|"&amp;INT(S$5),Lists!$F$2:$F$2001,0)),""))</f>
        <v/>
      </c>
      <c r="T29" s="36" t="str">
        <f>IF(OR($A29="",T$5=""),"",IFERROR(INDEX(Lists!$G$2:$G$2001,MATCH($A29&amp;"|"&amp;INT(T$5),Lists!$F$2:$F$2001,0)),""))</f>
        <v/>
      </c>
      <c r="U29" s="36" t="str">
        <f>IF(OR($A29="",U$5=""),"",IFERROR(INDEX(Lists!$G$2:$G$2001,MATCH($A29&amp;"|"&amp;INT(U$5),Lists!$F$2:$F$2001,0)),""))</f>
        <v/>
      </c>
      <c r="V29" s="36" t="str">
        <f>IF(OR($A29="",V$5=""),"",IFERROR(INDEX(Lists!$G$2:$G$2001,MATCH($A29&amp;"|"&amp;INT(V$5),Lists!$F$2:$F$2001,0)),""))</f>
        <v/>
      </c>
      <c r="W29" s="36" t="str">
        <f>IF(OR($A29="",W$5=""),"",IFERROR(INDEX(Lists!$G$2:$G$2001,MATCH($A29&amp;"|"&amp;INT(W$5),Lists!$F$2:$F$2001,0)),""))</f>
        <v/>
      </c>
      <c r="X29" s="36" t="str">
        <f>IF(OR($A29="",X$5=""),"",IFERROR(INDEX(Lists!$G$2:$G$2001,MATCH($A29&amp;"|"&amp;INT(X$5),Lists!$F$2:$F$2001,0)),""))</f>
        <v/>
      </c>
      <c r="Y29" s="36" t="str">
        <f>IF(OR($A29="",Y$5=""),"",IFERROR(INDEX(Lists!$G$2:$G$2001,MATCH($A29&amp;"|"&amp;INT(Y$5),Lists!$F$2:$F$2001,0)),""))</f>
        <v/>
      </c>
      <c r="Z29" s="36" t="str">
        <f>IF(OR($A29="",Z$5=""),"",IFERROR(INDEX(Lists!$G$2:$G$2001,MATCH($A29&amp;"|"&amp;INT(Z$5),Lists!$F$2:$F$2001,0)),""))</f>
        <v/>
      </c>
      <c r="AA29" s="36" t="str">
        <f>IF(OR($A29="",AA$5=""),"",IFERROR(INDEX(Lists!$G$2:$G$2001,MATCH($A29&amp;"|"&amp;INT(AA$5),Lists!$F$2:$F$2001,0)),""))</f>
        <v/>
      </c>
      <c r="AB29" s="36" t="str">
        <f>IF(OR($A29="",AB$5=""),"",IFERROR(INDEX(Lists!$G$2:$G$2001,MATCH($A29&amp;"|"&amp;INT(AB$5),Lists!$F$2:$F$2001,0)),""))</f>
        <v/>
      </c>
      <c r="AC29" s="36" t="str">
        <f>IF(OR($A29="",AC$5=""),"",IFERROR(INDEX(Lists!$G$2:$G$2001,MATCH($A29&amp;"|"&amp;INT(AC$5),Lists!$F$2:$F$2001,0)),""))</f>
        <v/>
      </c>
      <c r="AD29" s="36" t="str">
        <f>IF(OR($A29="",AD$5=""),"",IFERROR(INDEX(Lists!$G$2:$G$2001,MATCH($A29&amp;"|"&amp;INT(AD$5),Lists!$F$2:$F$2001,0)),""))</f>
        <v/>
      </c>
      <c r="AE29" s="36" t="str">
        <f>IF(OR($A29="",AE$5=""),"",IFERROR(INDEX(Lists!$G$2:$G$2001,MATCH($A29&amp;"|"&amp;INT(AE$5),Lists!$F$2:$F$2001,0)),""))</f>
        <v/>
      </c>
      <c r="AF29" s="36" t="str">
        <f>IF(OR($A29="",AF$5=""),"",IFERROR(INDEX(Lists!$G$2:$G$2001,MATCH($A29&amp;"|"&amp;INT(AF$5),Lists!$F$2:$F$2001,0)),""))</f>
        <v/>
      </c>
      <c r="AG29" s="23" t="str">
        <f>IF($A29="","",SUMPRODUCT((LEN(B29:AF29)&gt;0)*1))</f>
        <v/>
      </c>
    </row>
    <row r="30" spans="1:33" x14ac:dyDescent="0.25">
      <c r="A30" s="22" t="str">
        <f>IFERROR(INDEX(Employees!$A$2:$A$51,MATCH(25,Lists!$I$2:$I$51,0)),"")</f>
        <v/>
      </c>
      <c r="B30" s="36" t="str">
        <f>IF(OR($A30="",B$5=""),"",IFERROR(INDEX(Lists!$G$2:$G$2001,MATCH($A30&amp;"|"&amp;INT(B$5),Lists!$F$2:$F$2001,0)),""))</f>
        <v/>
      </c>
      <c r="C30" s="36" t="str">
        <f>IF(OR($A30="",C$5=""),"",IFERROR(INDEX(Lists!$G$2:$G$2001,MATCH($A30&amp;"|"&amp;INT(C$5),Lists!$F$2:$F$2001,0)),""))</f>
        <v/>
      </c>
      <c r="D30" s="36" t="str">
        <f>IF(OR($A30="",D$5=""),"",IFERROR(INDEX(Lists!$G$2:$G$2001,MATCH($A30&amp;"|"&amp;INT(D$5),Lists!$F$2:$F$2001,0)),""))</f>
        <v/>
      </c>
      <c r="E30" s="36" t="str">
        <f>IF(OR($A30="",E$5=""),"",IFERROR(INDEX(Lists!$G$2:$G$2001,MATCH($A30&amp;"|"&amp;INT(E$5),Lists!$F$2:$F$2001,0)),""))</f>
        <v/>
      </c>
      <c r="F30" s="36" t="str">
        <f>IF(OR($A30="",F$5=""),"",IFERROR(INDEX(Lists!$G$2:$G$2001,MATCH($A30&amp;"|"&amp;INT(F$5),Lists!$F$2:$F$2001,0)),""))</f>
        <v/>
      </c>
      <c r="G30" s="36" t="str">
        <f>IF(OR($A30="",G$5=""),"",IFERROR(INDEX(Lists!$G$2:$G$2001,MATCH($A30&amp;"|"&amp;INT(G$5),Lists!$F$2:$F$2001,0)),""))</f>
        <v/>
      </c>
      <c r="H30" s="36" t="str">
        <f>IF(OR($A30="",H$5=""),"",IFERROR(INDEX(Lists!$G$2:$G$2001,MATCH($A30&amp;"|"&amp;INT(H$5),Lists!$F$2:$F$2001,0)),""))</f>
        <v/>
      </c>
      <c r="I30" s="36" t="str">
        <f>IF(OR($A30="",I$5=""),"",IFERROR(INDEX(Lists!$G$2:$G$2001,MATCH($A30&amp;"|"&amp;INT(I$5),Lists!$F$2:$F$2001,0)),""))</f>
        <v/>
      </c>
      <c r="J30" s="36" t="str">
        <f>IF(OR($A30="",J$5=""),"",IFERROR(INDEX(Lists!$G$2:$G$2001,MATCH($A30&amp;"|"&amp;INT(J$5),Lists!$F$2:$F$2001,0)),""))</f>
        <v/>
      </c>
      <c r="K30" s="36" t="str">
        <f>IF(OR($A30="",K$5=""),"",IFERROR(INDEX(Lists!$G$2:$G$2001,MATCH($A30&amp;"|"&amp;INT(K$5),Lists!$F$2:$F$2001,0)),""))</f>
        <v/>
      </c>
      <c r="L30" s="36" t="str">
        <f>IF(OR($A30="",L$5=""),"",IFERROR(INDEX(Lists!$G$2:$G$2001,MATCH($A30&amp;"|"&amp;INT(L$5),Lists!$F$2:$F$2001,0)),""))</f>
        <v/>
      </c>
      <c r="M30" s="36" t="str">
        <f>IF(OR($A30="",M$5=""),"",IFERROR(INDEX(Lists!$G$2:$G$2001,MATCH($A30&amp;"|"&amp;INT(M$5),Lists!$F$2:$F$2001,0)),""))</f>
        <v/>
      </c>
      <c r="N30" s="36" t="str">
        <f>IF(OR($A30="",N$5=""),"",IFERROR(INDEX(Lists!$G$2:$G$2001,MATCH($A30&amp;"|"&amp;INT(N$5),Lists!$F$2:$F$2001,0)),""))</f>
        <v/>
      </c>
      <c r="O30" s="36" t="str">
        <f>IF(OR($A30="",O$5=""),"",IFERROR(INDEX(Lists!$G$2:$G$2001,MATCH($A30&amp;"|"&amp;INT(O$5),Lists!$F$2:$F$2001,0)),""))</f>
        <v/>
      </c>
      <c r="P30" s="36" t="str">
        <f>IF(OR($A30="",P$5=""),"",IFERROR(INDEX(Lists!$G$2:$G$2001,MATCH($A30&amp;"|"&amp;INT(P$5),Lists!$F$2:$F$2001,0)),""))</f>
        <v/>
      </c>
      <c r="Q30" s="36" t="str">
        <f>IF(OR($A30="",Q$5=""),"",IFERROR(INDEX(Lists!$G$2:$G$2001,MATCH($A30&amp;"|"&amp;INT(Q$5),Lists!$F$2:$F$2001,0)),""))</f>
        <v/>
      </c>
      <c r="R30" s="36" t="str">
        <f>IF(OR($A30="",R$5=""),"",IFERROR(INDEX(Lists!$G$2:$G$2001,MATCH($A30&amp;"|"&amp;INT(R$5),Lists!$F$2:$F$2001,0)),""))</f>
        <v/>
      </c>
      <c r="S30" s="36" t="str">
        <f>IF(OR($A30="",S$5=""),"",IFERROR(INDEX(Lists!$G$2:$G$2001,MATCH($A30&amp;"|"&amp;INT(S$5),Lists!$F$2:$F$2001,0)),""))</f>
        <v/>
      </c>
      <c r="T30" s="36" t="str">
        <f>IF(OR($A30="",T$5=""),"",IFERROR(INDEX(Lists!$G$2:$G$2001,MATCH($A30&amp;"|"&amp;INT(T$5),Lists!$F$2:$F$2001,0)),""))</f>
        <v/>
      </c>
      <c r="U30" s="36" t="str">
        <f>IF(OR($A30="",U$5=""),"",IFERROR(INDEX(Lists!$G$2:$G$2001,MATCH($A30&amp;"|"&amp;INT(U$5),Lists!$F$2:$F$2001,0)),""))</f>
        <v/>
      </c>
      <c r="V30" s="36" t="str">
        <f>IF(OR($A30="",V$5=""),"",IFERROR(INDEX(Lists!$G$2:$G$2001,MATCH($A30&amp;"|"&amp;INT(V$5),Lists!$F$2:$F$2001,0)),""))</f>
        <v/>
      </c>
      <c r="W30" s="36" t="str">
        <f>IF(OR($A30="",W$5=""),"",IFERROR(INDEX(Lists!$G$2:$G$2001,MATCH($A30&amp;"|"&amp;INT(W$5),Lists!$F$2:$F$2001,0)),""))</f>
        <v/>
      </c>
      <c r="X30" s="36" t="str">
        <f>IF(OR($A30="",X$5=""),"",IFERROR(INDEX(Lists!$G$2:$G$2001,MATCH($A30&amp;"|"&amp;INT(X$5),Lists!$F$2:$F$2001,0)),""))</f>
        <v/>
      </c>
      <c r="Y30" s="36" t="str">
        <f>IF(OR($A30="",Y$5=""),"",IFERROR(INDEX(Lists!$G$2:$G$2001,MATCH($A30&amp;"|"&amp;INT(Y$5),Lists!$F$2:$F$2001,0)),""))</f>
        <v/>
      </c>
      <c r="Z30" s="36" t="str">
        <f>IF(OR($A30="",Z$5=""),"",IFERROR(INDEX(Lists!$G$2:$G$2001,MATCH($A30&amp;"|"&amp;INT(Z$5),Lists!$F$2:$F$2001,0)),""))</f>
        <v/>
      </c>
      <c r="AA30" s="36" t="str">
        <f>IF(OR($A30="",AA$5=""),"",IFERROR(INDEX(Lists!$G$2:$G$2001,MATCH($A30&amp;"|"&amp;INT(AA$5),Lists!$F$2:$F$2001,0)),""))</f>
        <v/>
      </c>
      <c r="AB30" s="36" t="str">
        <f>IF(OR($A30="",AB$5=""),"",IFERROR(INDEX(Lists!$G$2:$G$2001,MATCH($A30&amp;"|"&amp;INT(AB$5),Lists!$F$2:$F$2001,0)),""))</f>
        <v/>
      </c>
      <c r="AC30" s="36" t="str">
        <f>IF(OR($A30="",AC$5=""),"",IFERROR(INDEX(Lists!$G$2:$G$2001,MATCH($A30&amp;"|"&amp;INT(AC$5),Lists!$F$2:$F$2001,0)),""))</f>
        <v/>
      </c>
      <c r="AD30" s="36" t="str">
        <f>IF(OR($A30="",AD$5=""),"",IFERROR(INDEX(Lists!$G$2:$G$2001,MATCH($A30&amp;"|"&amp;INT(AD$5),Lists!$F$2:$F$2001,0)),""))</f>
        <v/>
      </c>
      <c r="AE30" s="36" t="str">
        <f>IF(OR($A30="",AE$5=""),"",IFERROR(INDEX(Lists!$G$2:$G$2001,MATCH($A30&amp;"|"&amp;INT(AE$5),Lists!$F$2:$F$2001,0)),""))</f>
        <v/>
      </c>
      <c r="AF30" s="36" t="str">
        <f>IF(OR($A30="",AF$5=""),"",IFERROR(INDEX(Lists!$G$2:$G$2001,MATCH($A30&amp;"|"&amp;INT(AF$5),Lists!$F$2:$F$2001,0)),""))</f>
        <v/>
      </c>
      <c r="AG30" s="23" t="str">
        <f>IF($A30="","",SUMPRODUCT((LEN(B30:AF30)&gt;0)*1))</f>
        <v/>
      </c>
    </row>
    <row r="31" spans="1:33" x14ac:dyDescent="0.25">
      <c r="A31" s="22" t="str">
        <f>IFERROR(INDEX(Employees!$A$2:$A$51,MATCH(26,Lists!$I$2:$I$51,0)),"")</f>
        <v/>
      </c>
      <c r="B31" s="36" t="str">
        <f>IF(OR($A31="",B$5=""),"",IFERROR(INDEX(Lists!$G$2:$G$2001,MATCH($A31&amp;"|"&amp;INT(B$5),Lists!$F$2:$F$2001,0)),""))</f>
        <v/>
      </c>
      <c r="C31" s="36" t="str">
        <f>IF(OR($A31="",C$5=""),"",IFERROR(INDEX(Lists!$G$2:$G$2001,MATCH($A31&amp;"|"&amp;INT(C$5),Lists!$F$2:$F$2001,0)),""))</f>
        <v/>
      </c>
      <c r="D31" s="36" t="str">
        <f>IF(OR($A31="",D$5=""),"",IFERROR(INDEX(Lists!$G$2:$G$2001,MATCH($A31&amp;"|"&amp;INT(D$5),Lists!$F$2:$F$2001,0)),""))</f>
        <v/>
      </c>
      <c r="E31" s="36" t="str">
        <f>IF(OR($A31="",E$5=""),"",IFERROR(INDEX(Lists!$G$2:$G$2001,MATCH($A31&amp;"|"&amp;INT(E$5),Lists!$F$2:$F$2001,0)),""))</f>
        <v/>
      </c>
      <c r="F31" s="36" t="str">
        <f>IF(OR($A31="",F$5=""),"",IFERROR(INDEX(Lists!$G$2:$G$2001,MATCH($A31&amp;"|"&amp;INT(F$5),Lists!$F$2:$F$2001,0)),""))</f>
        <v/>
      </c>
      <c r="G31" s="36" t="str">
        <f>IF(OR($A31="",G$5=""),"",IFERROR(INDEX(Lists!$G$2:$G$2001,MATCH($A31&amp;"|"&amp;INT(G$5),Lists!$F$2:$F$2001,0)),""))</f>
        <v/>
      </c>
      <c r="H31" s="36" t="str">
        <f>IF(OR($A31="",H$5=""),"",IFERROR(INDEX(Lists!$G$2:$G$2001,MATCH($A31&amp;"|"&amp;INT(H$5),Lists!$F$2:$F$2001,0)),""))</f>
        <v/>
      </c>
      <c r="I31" s="36" t="str">
        <f>IF(OR($A31="",I$5=""),"",IFERROR(INDEX(Lists!$G$2:$G$2001,MATCH($A31&amp;"|"&amp;INT(I$5),Lists!$F$2:$F$2001,0)),""))</f>
        <v/>
      </c>
      <c r="J31" s="36" t="str">
        <f>IF(OR($A31="",J$5=""),"",IFERROR(INDEX(Lists!$G$2:$G$2001,MATCH($A31&amp;"|"&amp;INT(J$5),Lists!$F$2:$F$2001,0)),""))</f>
        <v/>
      </c>
      <c r="K31" s="36" t="str">
        <f>IF(OR($A31="",K$5=""),"",IFERROR(INDEX(Lists!$G$2:$G$2001,MATCH($A31&amp;"|"&amp;INT(K$5),Lists!$F$2:$F$2001,0)),""))</f>
        <v/>
      </c>
      <c r="L31" s="36" t="str">
        <f>IF(OR($A31="",L$5=""),"",IFERROR(INDEX(Lists!$G$2:$G$2001,MATCH($A31&amp;"|"&amp;INT(L$5),Lists!$F$2:$F$2001,0)),""))</f>
        <v/>
      </c>
      <c r="M31" s="36" t="str">
        <f>IF(OR($A31="",M$5=""),"",IFERROR(INDEX(Lists!$G$2:$G$2001,MATCH($A31&amp;"|"&amp;INT(M$5),Lists!$F$2:$F$2001,0)),""))</f>
        <v/>
      </c>
      <c r="N31" s="36" t="str">
        <f>IF(OR($A31="",N$5=""),"",IFERROR(INDEX(Lists!$G$2:$G$2001,MATCH($A31&amp;"|"&amp;INT(N$5),Lists!$F$2:$F$2001,0)),""))</f>
        <v/>
      </c>
      <c r="O31" s="36" t="str">
        <f>IF(OR($A31="",O$5=""),"",IFERROR(INDEX(Lists!$G$2:$G$2001,MATCH($A31&amp;"|"&amp;INT(O$5),Lists!$F$2:$F$2001,0)),""))</f>
        <v/>
      </c>
      <c r="P31" s="36" t="str">
        <f>IF(OR($A31="",P$5=""),"",IFERROR(INDEX(Lists!$G$2:$G$2001,MATCH($A31&amp;"|"&amp;INT(P$5),Lists!$F$2:$F$2001,0)),""))</f>
        <v/>
      </c>
      <c r="Q31" s="36" t="str">
        <f>IF(OR($A31="",Q$5=""),"",IFERROR(INDEX(Lists!$G$2:$G$2001,MATCH($A31&amp;"|"&amp;INT(Q$5),Lists!$F$2:$F$2001,0)),""))</f>
        <v/>
      </c>
      <c r="R31" s="36" t="str">
        <f>IF(OR($A31="",R$5=""),"",IFERROR(INDEX(Lists!$G$2:$G$2001,MATCH($A31&amp;"|"&amp;INT(R$5),Lists!$F$2:$F$2001,0)),""))</f>
        <v/>
      </c>
      <c r="S31" s="36" t="str">
        <f>IF(OR($A31="",S$5=""),"",IFERROR(INDEX(Lists!$G$2:$G$2001,MATCH($A31&amp;"|"&amp;INT(S$5),Lists!$F$2:$F$2001,0)),""))</f>
        <v/>
      </c>
      <c r="T31" s="36" t="str">
        <f>IF(OR($A31="",T$5=""),"",IFERROR(INDEX(Lists!$G$2:$G$2001,MATCH($A31&amp;"|"&amp;INT(T$5),Lists!$F$2:$F$2001,0)),""))</f>
        <v/>
      </c>
      <c r="U31" s="36" t="str">
        <f>IF(OR($A31="",U$5=""),"",IFERROR(INDEX(Lists!$G$2:$G$2001,MATCH($A31&amp;"|"&amp;INT(U$5),Lists!$F$2:$F$2001,0)),""))</f>
        <v/>
      </c>
      <c r="V31" s="36" t="str">
        <f>IF(OR($A31="",V$5=""),"",IFERROR(INDEX(Lists!$G$2:$G$2001,MATCH($A31&amp;"|"&amp;INT(V$5),Lists!$F$2:$F$2001,0)),""))</f>
        <v/>
      </c>
      <c r="W31" s="36" t="str">
        <f>IF(OR($A31="",W$5=""),"",IFERROR(INDEX(Lists!$G$2:$G$2001,MATCH($A31&amp;"|"&amp;INT(W$5),Lists!$F$2:$F$2001,0)),""))</f>
        <v/>
      </c>
      <c r="X31" s="36" t="str">
        <f>IF(OR($A31="",X$5=""),"",IFERROR(INDEX(Lists!$G$2:$G$2001,MATCH($A31&amp;"|"&amp;INT(X$5),Lists!$F$2:$F$2001,0)),""))</f>
        <v/>
      </c>
      <c r="Y31" s="36" t="str">
        <f>IF(OR($A31="",Y$5=""),"",IFERROR(INDEX(Lists!$G$2:$G$2001,MATCH($A31&amp;"|"&amp;INT(Y$5),Lists!$F$2:$F$2001,0)),""))</f>
        <v/>
      </c>
      <c r="Z31" s="36" t="str">
        <f>IF(OR($A31="",Z$5=""),"",IFERROR(INDEX(Lists!$G$2:$G$2001,MATCH($A31&amp;"|"&amp;INT(Z$5),Lists!$F$2:$F$2001,0)),""))</f>
        <v/>
      </c>
      <c r="AA31" s="36" t="str">
        <f>IF(OR($A31="",AA$5=""),"",IFERROR(INDEX(Lists!$G$2:$G$2001,MATCH($A31&amp;"|"&amp;INT(AA$5),Lists!$F$2:$F$2001,0)),""))</f>
        <v/>
      </c>
      <c r="AB31" s="36" t="str">
        <f>IF(OR($A31="",AB$5=""),"",IFERROR(INDEX(Lists!$G$2:$G$2001,MATCH($A31&amp;"|"&amp;INT(AB$5),Lists!$F$2:$F$2001,0)),""))</f>
        <v/>
      </c>
      <c r="AC31" s="36" t="str">
        <f>IF(OR($A31="",AC$5=""),"",IFERROR(INDEX(Lists!$G$2:$G$2001,MATCH($A31&amp;"|"&amp;INT(AC$5),Lists!$F$2:$F$2001,0)),""))</f>
        <v/>
      </c>
      <c r="AD31" s="36" t="str">
        <f>IF(OR($A31="",AD$5=""),"",IFERROR(INDEX(Lists!$G$2:$G$2001,MATCH($A31&amp;"|"&amp;INT(AD$5),Lists!$F$2:$F$2001,0)),""))</f>
        <v/>
      </c>
      <c r="AE31" s="36" t="str">
        <f>IF(OR($A31="",AE$5=""),"",IFERROR(INDEX(Lists!$G$2:$G$2001,MATCH($A31&amp;"|"&amp;INT(AE$5),Lists!$F$2:$F$2001,0)),""))</f>
        <v/>
      </c>
      <c r="AF31" s="36" t="str">
        <f>IF(OR($A31="",AF$5=""),"",IFERROR(INDEX(Lists!$G$2:$G$2001,MATCH($A31&amp;"|"&amp;INT(AF$5),Lists!$F$2:$F$2001,0)),""))</f>
        <v/>
      </c>
      <c r="AG31" s="23" t="str">
        <f>IF($A31="","",SUMPRODUCT((LEN(B31:AF31)&gt;0)*1))</f>
        <v/>
      </c>
    </row>
    <row r="32" spans="1:33" x14ac:dyDescent="0.25">
      <c r="A32" s="22" t="str">
        <f>IFERROR(INDEX(Employees!$A$2:$A$51,MATCH(27,Lists!$I$2:$I$51,0)),"")</f>
        <v/>
      </c>
      <c r="B32" s="36" t="str">
        <f>IF(OR($A32="",B$5=""),"",IFERROR(INDEX(Lists!$G$2:$G$2001,MATCH($A32&amp;"|"&amp;INT(B$5),Lists!$F$2:$F$2001,0)),""))</f>
        <v/>
      </c>
      <c r="C32" s="36" t="str">
        <f>IF(OR($A32="",C$5=""),"",IFERROR(INDEX(Lists!$G$2:$G$2001,MATCH($A32&amp;"|"&amp;INT(C$5),Lists!$F$2:$F$2001,0)),""))</f>
        <v/>
      </c>
      <c r="D32" s="36" t="str">
        <f>IF(OR($A32="",D$5=""),"",IFERROR(INDEX(Lists!$G$2:$G$2001,MATCH($A32&amp;"|"&amp;INT(D$5),Lists!$F$2:$F$2001,0)),""))</f>
        <v/>
      </c>
      <c r="E32" s="36" t="str">
        <f>IF(OR($A32="",E$5=""),"",IFERROR(INDEX(Lists!$G$2:$G$2001,MATCH($A32&amp;"|"&amp;INT(E$5),Lists!$F$2:$F$2001,0)),""))</f>
        <v/>
      </c>
      <c r="F32" s="36" t="str">
        <f>IF(OR($A32="",F$5=""),"",IFERROR(INDEX(Lists!$G$2:$G$2001,MATCH($A32&amp;"|"&amp;INT(F$5),Lists!$F$2:$F$2001,0)),""))</f>
        <v/>
      </c>
      <c r="G32" s="36" t="str">
        <f>IF(OR($A32="",G$5=""),"",IFERROR(INDEX(Lists!$G$2:$G$2001,MATCH($A32&amp;"|"&amp;INT(G$5),Lists!$F$2:$F$2001,0)),""))</f>
        <v/>
      </c>
      <c r="H32" s="36" t="str">
        <f>IF(OR($A32="",H$5=""),"",IFERROR(INDEX(Lists!$G$2:$G$2001,MATCH($A32&amp;"|"&amp;INT(H$5),Lists!$F$2:$F$2001,0)),""))</f>
        <v/>
      </c>
      <c r="I32" s="36" t="str">
        <f>IF(OR($A32="",I$5=""),"",IFERROR(INDEX(Lists!$G$2:$G$2001,MATCH($A32&amp;"|"&amp;INT(I$5),Lists!$F$2:$F$2001,0)),""))</f>
        <v/>
      </c>
      <c r="J32" s="36" t="str">
        <f>IF(OR($A32="",J$5=""),"",IFERROR(INDEX(Lists!$G$2:$G$2001,MATCH($A32&amp;"|"&amp;INT(J$5),Lists!$F$2:$F$2001,0)),""))</f>
        <v/>
      </c>
      <c r="K32" s="36" t="str">
        <f>IF(OR($A32="",K$5=""),"",IFERROR(INDEX(Lists!$G$2:$G$2001,MATCH($A32&amp;"|"&amp;INT(K$5),Lists!$F$2:$F$2001,0)),""))</f>
        <v/>
      </c>
      <c r="L32" s="36" t="str">
        <f>IF(OR($A32="",L$5=""),"",IFERROR(INDEX(Lists!$G$2:$G$2001,MATCH($A32&amp;"|"&amp;INT(L$5),Lists!$F$2:$F$2001,0)),""))</f>
        <v/>
      </c>
      <c r="M32" s="36" t="str">
        <f>IF(OR($A32="",M$5=""),"",IFERROR(INDEX(Lists!$G$2:$G$2001,MATCH($A32&amp;"|"&amp;INT(M$5),Lists!$F$2:$F$2001,0)),""))</f>
        <v/>
      </c>
      <c r="N32" s="36" t="str">
        <f>IF(OR($A32="",N$5=""),"",IFERROR(INDEX(Lists!$G$2:$G$2001,MATCH($A32&amp;"|"&amp;INT(N$5),Lists!$F$2:$F$2001,0)),""))</f>
        <v/>
      </c>
      <c r="O32" s="36" t="str">
        <f>IF(OR($A32="",O$5=""),"",IFERROR(INDEX(Lists!$G$2:$G$2001,MATCH($A32&amp;"|"&amp;INT(O$5),Lists!$F$2:$F$2001,0)),""))</f>
        <v/>
      </c>
      <c r="P32" s="36" t="str">
        <f>IF(OR($A32="",P$5=""),"",IFERROR(INDEX(Lists!$G$2:$G$2001,MATCH($A32&amp;"|"&amp;INT(P$5),Lists!$F$2:$F$2001,0)),""))</f>
        <v/>
      </c>
      <c r="Q32" s="36" t="str">
        <f>IF(OR($A32="",Q$5=""),"",IFERROR(INDEX(Lists!$G$2:$G$2001,MATCH($A32&amp;"|"&amp;INT(Q$5),Lists!$F$2:$F$2001,0)),""))</f>
        <v/>
      </c>
      <c r="R32" s="36" t="str">
        <f>IF(OR($A32="",R$5=""),"",IFERROR(INDEX(Lists!$G$2:$G$2001,MATCH($A32&amp;"|"&amp;INT(R$5),Lists!$F$2:$F$2001,0)),""))</f>
        <v/>
      </c>
      <c r="S32" s="36" t="str">
        <f>IF(OR($A32="",S$5=""),"",IFERROR(INDEX(Lists!$G$2:$G$2001,MATCH($A32&amp;"|"&amp;INT(S$5),Lists!$F$2:$F$2001,0)),""))</f>
        <v/>
      </c>
      <c r="T32" s="36" t="str">
        <f>IF(OR($A32="",T$5=""),"",IFERROR(INDEX(Lists!$G$2:$G$2001,MATCH($A32&amp;"|"&amp;INT(T$5),Lists!$F$2:$F$2001,0)),""))</f>
        <v/>
      </c>
      <c r="U32" s="36" t="str">
        <f>IF(OR($A32="",U$5=""),"",IFERROR(INDEX(Lists!$G$2:$G$2001,MATCH($A32&amp;"|"&amp;INT(U$5),Lists!$F$2:$F$2001,0)),""))</f>
        <v/>
      </c>
      <c r="V32" s="36" t="str">
        <f>IF(OR($A32="",V$5=""),"",IFERROR(INDEX(Lists!$G$2:$G$2001,MATCH($A32&amp;"|"&amp;INT(V$5),Lists!$F$2:$F$2001,0)),""))</f>
        <v/>
      </c>
      <c r="W32" s="36" t="str">
        <f>IF(OR($A32="",W$5=""),"",IFERROR(INDEX(Lists!$G$2:$G$2001,MATCH($A32&amp;"|"&amp;INT(W$5),Lists!$F$2:$F$2001,0)),""))</f>
        <v/>
      </c>
      <c r="X32" s="36" t="str">
        <f>IF(OR($A32="",X$5=""),"",IFERROR(INDEX(Lists!$G$2:$G$2001,MATCH($A32&amp;"|"&amp;INT(X$5),Lists!$F$2:$F$2001,0)),""))</f>
        <v/>
      </c>
      <c r="Y32" s="36" t="str">
        <f>IF(OR($A32="",Y$5=""),"",IFERROR(INDEX(Lists!$G$2:$G$2001,MATCH($A32&amp;"|"&amp;INT(Y$5),Lists!$F$2:$F$2001,0)),""))</f>
        <v/>
      </c>
      <c r="Z32" s="36" t="str">
        <f>IF(OR($A32="",Z$5=""),"",IFERROR(INDEX(Lists!$G$2:$G$2001,MATCH($A32&amp;"|"&amp;INT(Z$5),Lists!$F$2:$F$2001,0)),""))</f>
        <v/>
      </c>
      <c r="AA32" s="36" t="str">
        <f>IF(OR($A32="",AA$5=""),"",IFERROR(INDEX(Lists!$G$2:$G$2001,MATCH($A32&amp;"|"&amp;INT(AA$5),Lists!$F$2:$F$2001,0)),""))</f>
        <v/>
      </c>
      <c r="AB32" s="36" t="str">
        <f>IF(OR($A32="",AB$5=""),"",IFERROR(INDEX(Lists!$G$2:$G$2001,MATCH($A32&amp;"|"&amp;INT(AB$5),Lists!$F$2:$F$2001,0)),""))</f>
        <v/>
      </c>
      <c r="AC32" s="36" t="str">
        <f>IF(OR($A32="",AC$5=""),"",IFERROR(INDEX(Lists!$G$2:$G$2001,MATCH($A32&amp;"|"&amp;INT(AC$5),Lists!$F$2:$F$2001,0)),""))</f>
        <v/>
      </c>
      <c r="AD32" s="36" t="str">
        <f>IF(OR($A32="",AD$5=""),"",IFERROR(INDEX(Lists!$G$2:$G$2001,MATCH($A32&amp;"|"&amp;INT(AD$5),Lists!$F$2:$F$2001,0)),""))</f>
        <v/>
      </c>
      <c r="AE32" s="36" t="str">
        <f>IF(OR($A32="",AE$5=""),"",IFERROR(INDEX(Lists!$G$2:$G$2001,MATCH($A32&amp;"|"&amp;INT(AE$5),Lists!$F$2:$F$2001,0)),""))</f>
        <v/>
      </c>
      <c r="AF32" s="36" t="str">
        <f>IF(OR($A32="",AF$5=""),"",IFERROR(INDEX(Lists!$G$2:$G$2001,MATCH($A32&amp;"|"&amp;INT(AF$5),Lists!$F$2:$F$2001,0)),""))</f>
        <v/>
      </c>
      <c r="AG32" s="23" t="str">
        <f>IF($A32="","",SUMPRODUCT((LEN(B32:AF32)&gt;0)*1))</f>
        <v/>
      </c>
    </row>
    <row r="33" spans="1:33" x14ac:dyDescent="0.25">
      <c r="A33" s="22" t="str">
        <f>IFERROR(INDEX(Employees!$A$2:$A$51,MATCH(28,Lists!$I$2:$I$51,0)),"")</f>
        <v/>
      </c>
      <c r="B33" s="36" t="str">
        <f>IF(OR($A33="",B$5=""),"",IFERROR(INDEX(Lists!$G$2:$G$2001,MATCH($A33&amp;"|"&amp;INT(B$5),Lists!$F$2:$F$2001,0)),""))</f>
        <v/>
      </c>
      <c r="C33" s="36" t="str">
        <f>IF(OR($A33="",C$5=""),"",IFERROR(INDEX(Lists!$G$2:$G$2001,MATCH($A33&amp;"|"&amp;INT(C$5),Lists!$F$2:$F$2001,0)),""))</f>
        <v/>
      </c>
      <c r="D33" s="36" t="str">
        <f>IF(OR($A33="",D$5=""),"",IFERROR(INDEX(Lists!$G$2:$G$2001,MATCH($A33&amp;"|"&amp;INT(D$5),Lists!$F$2:$F$2001,0)),""))</f>
        <v/>
      </c>
      <c r="E33" s="36" t="str">
        <f>IF(OR($A33="",E$5=""),"",IFERROR(INDEX(Lists!$G$2:$G$2001,MATCH($A33&amp;"|"&amp;INT(E$5),Lists!$F$2:$F$2001,0)),""))</f>
        <v/>
      </c>
      <c r="F33" s="36" t="str">
        <f>IF(OR($A33="",F$5=""),"",IFERROR(INDEX(Lists!$G$2:$G$2001,MATCH($A33&amp;"|"&amp;INT(F$5),Lists!$F$2:$F$2001,0)),""))</f>
        <v/>
      </c>
      <c r="G33" s="36" t="str">
        <f>IF(OR($A33="",G$5=""),"",IFERROR(INDEX(Lists!$G$2:$G$2001,MATCH($A33&amp;"|"&amp;INT(G$5),Lists!$F$2:$F$2001,0)),""))</f>
        <v/>
      </c>
      <c r="H33" s="36" t="str">
        <f>IF(OR($A33="",H$5=""),"",IFERROR(INDEX(Lists!$G$2:$G$2001,MATCH($A33&amp;"|"&amp;INT(H$5),Lists!$F$2:$F$2001,0)),""))</f>
        <v/>
      </c>
      <c r="I33" s="36" t="str">
        <f>IF(OR($A33="",I$5=""),"",IFERROR(INDEX(Lists!$G$2:$G$2001,MATCH($A33&amp;"|"&amp;INT(I$5),Lists!$F$2:$F$2001,0)),""))</f>
        <v/>
      </c>
      <c r="J33" s="36" t="str">
        <f>IF(OR($A33="",J$5=""),"",IFERROR(INDEX(Lists!$G$2:$G$2001,MATCH($A33&amp;"|"&amp;INT(J$5),Lists!$F$2:$F$2001,0)),""))</f>
        <v/>
      </c>
      <c r="K33" s="36" t="str">
        <f>IF(OR($A33="",K$5=""),"",IFERROR(INDEX(Lists!$G$2:$G$2001,MATCH($A33&amp;"|"&amp;INT(K$5),Lists!$F$2:$F$2001,0)),""))</f>
        <v/>
      </c>
      <c r="L33" s="36" t="str">
        <f>IF(OR($A33="",L$5=""),"",IFERROR(INDEX(Lists!$G$2:$G$2001,MATCH($A33&amp;"|"&amp;INT(L$5),Lists!$F$2:$F$2001,0)),""))</f>
        <v/>
      </c>
      <c r="M33" s="36" t="str">
        <f>IF(OR($A33="",M$5=""),"",IFERROR(INDEX(Lists!$G$2:$G$2001,MATCH($A33&amp;"|"&amp;INT(M$5),Lists!$F$2:$F$2001,0)),""))</f>
        <v/>
      </c>
      <c r="N33" s="36" t="str">
        <f>IF(OR($A33="",N$5=""),"",IFERROR(INDEX(Lists!$G$2:$G$2001,MATCH($A33&amp;"|"&amp;INT(N$5),Lists!$F$2:$F$2001,0)),""))</f>
        <v/>
      </c>
      <c r="O33" s="36" t="str">
        <f>IF(OR($A33="",O$5=""),"",IFERROR(INDEX(Lists!$G$2:$G$2001,MATCH($A33&amp;"|"&amp;INT(O$5),Lists!$F$2:$F$2001,0)),""))</f>
        <v/>
      </c>
      <c r="P33" s="36" t="str">
        <f>IF(OR($A33="",P$5=""),"",IFERROR(INDEX(Lists!$G$2:$G$2001,MATCH($A33&amp;"|"&amp;INT(P$5),Lists!$F$2:$F$2001,0)),""))</f>
        <v/>
      </c>
      <c r="Q33" s="36" t="str">
        <f>IF(OR($A33="",Q$5=""),"",IFERROR(INDEX(Lists!$G$2:$G$2001,MATCH($A33&amp;"|"&amp;INT(Q$5),Lists!$F$2:$F$2001,0)),""))</f>
        <v/>
      </c>
      <c r="R33" s="36" t="str">
        <f>IF(OR($A33="",R$5=""),"",IFERROR(INDEX(Lists!$G$2:$G$2001,MATCH($A33&amp;"|"&amp;INT(R$5),Lists!$F$2:$F$2001,0)),""))</f>
        <v/>
      </c>
      <c r="S33" s="36" t="str">
        <f>IF(OR($A33="",S$5=""),"",IFERROR(INDEX(Lists!$G$2:$G$2001,MATCH($A33&amp;"|"&amp;INT(S$5),Lists!$F$2:$F$2001,0)),""))</f>
        <v/>
      </c>
      <c r="T33" s="36" t="str">
        <f>IF(OR($A33="",T$5=""),"",IFERROR(INDEX(Lists!$G$2:$G$2001,MATCH($A33&amp;"|"&amp;INT(T$5),Lists!$F$2:$F$2001,0)),""))</f>
        <v/>
      </c>
      <c r="U33" s="36" t="str">
        <f>IF(OR($A33="",U$5=""),"",IFERROR(INDEX(Lists!$G$2:$G$2001,MATCH($A33&amp;"|"&amp;INT(U$5),Lists!$F$2:$F$2001,0)),""))</f>
        <v/>
      </c>
      <c r="V33" s="36" t="str">
        <f>IF(OR($A33="",V$5=""),"",IFERROR(INDEX(Lists!$G$2:$G$2001,MATCH($A33&amp;"|"&amp;INT(V$5),Lists!$F$2:$F$2001,0)),""))</f>
        <v/>
      </c>
      <c r="W33" s="36" t="str">
        <f>IF(OR($A33="",W$5=""),"",IFERROR(INDEX(Lists!$G$2:$G$2001,MATCH($A33&amp;"|"&amp;INT(W$5),Lists!$F$2:$F$2001,0)),""))</f>
        <v/>
      </c>
      <c r="X33" s="36" t="str">
        <f>IF(OR($A33="",X$5=""),"",IFERROR(INDEX(Lists!$G$2:$G$2001,MATCH($A33&amp;"|"&amp;INT(X$5),Lists!$F$2:$F$2001,0)),""))</f>
        <v/>
      </c>
      <c r="Y33" s="36" t="str">
        <f>IF(OR($A33="",Y$5=""),"",IFERROR(INDEX(Lists!$G$2:$G$2001,MATCH($A33&amp;"|"&amp;INT(Y$5),Lists!$F$2:$F$2001,0)),""))</f>
        <v/>
      </c>
      <c r="Z33" s="36" t="str">
        <f>IF(OR($A33="",Z$5=""),"",IFERROR(INDEX(Lists!$G$2:$G$2001,MATCH($A33&amp;"|"&amp;INT(Z$5),Lists!$F$2:$F$2001,0)),""))</f>
        <v/>
      </c>
      <c r="AA33" s="36" t="str">
        <f>IF(OR($A33="",AA$5=""),"",IFERROR(INDEX(Lists!$G$2:$G$2001,MATCH($A33&amp;"|"&amp;INT(AA$5),Lists!$F$2:$F$2001,0)),""))</f>
        <v/>
      </c>
      <c r="AB33" s="36" t="str">
        <f>IF(OR($A33="",AB$5=""),"",IFERROR(INDEX(Lists!$G$2:$G$2001,MATCH($A33&amp;"|"&amp;INT(AB$5),Lists!$F$2:$F$2001,0)),""))</f>
        <v/>
      </c>
      <c r="AC33" s="36" t="str">
        <f>IF(OR($A33="",AC$5=""),"",IFERROR(INDEX(Lists!$G$2:$G$2001,MATCH($A33&amp;"|"&amp;INT(AC$5),Lists!$F$2:$F$2001,0)),""))</f>
        <v/>
      </c>
      <c r="AD33" s="36" t="str">
        <f>IF(OR($A33="",AD$5=""),"",IFERROR(INDEX(Lists!$G$2:$G$2001,MATCH($A33&amp;"|"&amp;INT(AD$5),Lists!$F$2:$F$2001,0)),""))</f>
        <v/>
      </c>
      <c r="AE33" s="36" t="str">
        <f>IF(OR($A33="",AE$5=""),"",IFERROR(INDEX(Lists!$G$2:$G$2001,MATCH($A33&amp;"|"&amp;INT(AE$5),Lists!$F$2:$F$2001,0)),""))</f>
        <v/>
      </c>
      <c r="AF33" s="36" t="str">
        <f>IF(OR($A33="",AF$5=""),"",IFERROR(INDEX(Lists!$G$2:$G$2001,MATCH($A33&amp;"|"&amp;INT(AF$5),Lists!$F$2:$F$2001,0)),""))</f>
        <v/>
      </c>
      <c r="AG33" s="23" t="str">
        <f>IF($A33="","",SUMPRODUCT((LEN(B33:AF33)&gt;0)*1))</f>
        <v/>
      </c>
    </row>
    <row r="34" spans="1:33" x14ac:dyDescent="0.25">
      <c r="A34" s="22" t="str">
        <f>IFERROR(INDEX(Employees!$A$2:$A$51,MATCH(29,Lists!$I$2:$I$51,0)),"")</f>
        <v/>
      </c>
      <c r="B34" s="36" t="str">
        <f>IF(OR($A34="",B$5=""),"",IFERROR(INDEX(Lists!$G$2:$G$2001,MATCH($A34&amp;"|"&amp;INT(B$5),Lists!$F$2:$F$2001,0)),""))</f>
        <v/>
      </c>
      <c r="C34" s="36" t="str">
        <f>IF(OR($A34="",C$5=""),"",IFERROR(INDEX(Lists!$G$2:$G$2001,MATCH($A34&amp;"|"&amp;INT(C$5),Lists!$F$2:$F$2001,0)),""))</f>
        <v/>
      </c>
      <c r="D34" s="36" t="str">
        <f>IF(OR($A34="",D$5=""),"",IFERROR(INDEX(Lists!$G$2:$G$2001,MATCH($A34&amp;"|"&amp;INT(D$5),Lists!$F$2:$F$2001,0)),""))</f>
        <v/>
      </c>
      <c r="E34" s="36" t="str">
        <f>IF(OR($A34="",E$5=""),"",IFERROR(INDEX(Lists!$G$2:$G$2001,MATCH($A34&amp;"|"&amp;INT(E$5),Lists!$F$2:$F$2001,0)),""))</f>
        <v/>
      </c>
      <c r="F34" s="36" t="str">
        <f>IF(OR($A34="",F$5=""),"",IFERROR(INDEX(Lists!$G$2:$G$2001,MATCH($A34&amp;"|"&amp;INT(F$5),Lists!$F$2:$F$2001,0)),""))</f>
        <v/>
      </c>
      <c r="G34" s="36" t="str">
        <f>IF(OR($A34="",G$5=""),"",IFERROR(INDEX(Lists!$G$2:$G$2001,MATCH($A34&amp;"|"&amp;INT(G$5),Lists!$F$2:$F$2001,0)),""))</f>
        <v/>
      </c>
      <c r="H34" s="36" t="str">
        <f>IF(OR($A34="",H$5=""),"",IFERROR(INDEX(Lists!$G$2:$G$2001,MATCH($A34&amp;"|"&amp;INT(H$5),Lists!$F$2:$F$2001,0)),""))</f>
        <v/>
      </c>
      <c r="I34" s="36" t="str">
        <f>IF(OR($A34="",I$5=""),"",IFERROR(INDEX(Lists!$G$2:$G$2001,MATCH($A34&amp;"|"&amp;INT(I$5),Lists!$F$2:$F$2001,0)),""))</f>
        <v/>
      </c>
      <c r="J34" s="36" t="str">
        <f>IF(OR($A34="",J$5=""),"",IFERROR(INDEX(Lists!$G$2:$G$2001,MATCH($A34&amp;"|"&amp;INT(J$5),Lists!$F$2:$F$2001,0)),""))</f>
        <v/>
      </c>
      <c r="K34" s="36" t="str">
        <f>IF(OR($A34="",K$5=""),"",IFERROR(INDEX(Lists!$G$2:$G$2001,MATCH($A34&amp;"|"&amp;INT(K$5),Lists!$F$2:$F$2001,0)),""))</f>
        <v/>
      </c>
      <c r="L34" s="36" t="str">
        <f>IF(OR($A34="",L$5=""),"",IFERROR(INDEX(Lists!$G$2:$G$2001,MATCH($A34&amp;"|"&amp;INT(L$5),Lists!$F$2:$F$2001,0)),""))</f>
        <v/>
      </c>
      <c r="M34" s="36" t="str">
        <f>IF(OR($A34="",M$5=""),"",IFERROR(INDEX(Lists!$G$2:$G$2001,MATCH($A34&amp;"|"&amp;INT(M$5),Lists!$F$2:$F$2001,0)),""))</f>
        <v/>
      </c>
      <c r="N34" s="36" t="str">
        <f>IF(OR($A34="",N$5=""),"",IFERROR(INDEX(Lists!$G$2:$G$2001,MATCH($A34&amp;"|"&amp;INT(N$5),Lists!$F$2:$F$2001,0)),""))</f>
        <v/>
      </c>
      <c r="O34" s="36" t="str">
        <f>IF(OR($A34="",O$5=""),"",IFERROR(INDEX(Lists!$G$2:$G$2001,MATCH($A34&amp;"|"&amp;INT(O$5),Lists!$F$2:$F$2001,0)),""))</f>
        <v/>
      </c>
      <c r="P34" s="36" t="str">
        <f>IF(OR($A34="",P$5=""),"",IFERROR(INDEX(Lists!$G$2:$G$2001,MATCH($A34&amp;"|"&amp;INT(P$5),Lists!$F$2:$F$2001,0)),""))</f>
        <v/>
      </c>
      <c r="Q34" s="36" t="str">
        <f>IF(OR($A34="",Q$5=""),"",IFERROR(INDEX(Lists!$G$2:$G$2001,MATCH($A34&amp;"|"&amp;INT(Q$5),Lists!$F$2:$F$2001,0)),""))</f>
        <v/>
      </c>
      <c r="R34" s="36" t="str">
        <f>IF(OR($A34="",R$5=""),"",IFERROR(INDEX(Lists!$G$2:$G$2001,MATCH($A34&amp;"|"&amp;INT(R$5),Lists!$F$2:$F$2001,0)),""))</f>
        <v/>
      </c>
      <c r="S34" s="36" t="str">
        <f>IF(OR($A34="",S$5=""),"",IFERROR(INDEX(Lists!$G$2:$G$2001,MATCH($A34&amp;"|"&amp;INT(S$5),Lists!$F$2:$F$2001,0)),""))</f>
        <v/>
      </c>
      <c r="T34" s="36" t="str">
        <f>IF(OR($A34="",T$5=""),"",IFERROR(INDEX(Lists!$G$2:$G$2001,MATCH($A34&amp;"|"&amp;INT(T$5),Lists!$F$2:$F$2001,0)),""))</f>
        <v/>
      </c>
      <c r="U34" s="36" t="str">
        <f>IF(OR($A34="",U$5=""),"",IFERROR(INDEX(Lists!$G$2:$G$2001,MATCH($A34&amp;"|"&amp;INT(U$5),Lists!$F$2:$F$2001,0)),""))</f>
        <v/>
      </c>
      <c r="V34" s="36" t="str">
        <f>IF(OR($A34="",V$5=""),"",IFERROR(INDEX(Lists!$G$2:$G$2001,MATCH($A34&amp;"|"&amp;INT(V$5),Lists!$F$2:$F$2001,0)),""))</f>
        <v/>
      </c>
      <c r="W34" s="36" t="str">
        <f>IF(OR($A34="",W$5=""),"",IFERROR(INDEX(Lists!$G$2:$G$2001,MATCH($A34&amp;"|"&amp;INT(W$5),Lists!$F$2:$F$2001,0)),""))</f>
        <v/>
      </c>
      <c r="X34" s="36" t="str">
        <f>IF(OR($A34="",X$5=""),"",IFERROR(INDEX(Lists!$G$2:$G$2001,MATCH($A34&amp;"|"&amp;INT(X$5),Lists!$F$2:$F$2001,0)),""))</f>
        <v/>
      </c>
      <c r="Y34" s="36" t="str">
        <f>IF(OR($A34="",Y$5=""),"",IFERROR(INDEX(Lists!$G$2:$G$2001,MATCH($A34&amp;"|"&amp;INT(Y$5),Lists!$F$2:$F$2001,0)),""))</f>
        <v/>
      </c>
      <c r="Z34" s="36" t="str">
        <f>IF(OR($A34="",Z$5=""),"",IFERROR(INDEX(Lists!$G$2:$G$2001,MATCH($A34&amp;"|"&amp;INT(Z$5),Lists!$F$2:$F$2001,0)),""))</f>
        <v/>
      </c>
      <c r="AA34" s="36" t="str">
        <f>IF(OR($A34="",AA$5=""),"",IFERROR(INDEX(Lists!$G$2:$G$2001,MATCH($A34&amp;"|"&amp;INT(AA$5),Lists!$F$2:$F$2001,0)),""))</f>
        <v/>
      </c>
      <c r="AB34" s="36" t="str">
        <f>IF(OR($A34="",AB$5=""),"",IFERROR(INDEX(Lists!$G$2:$G$2001,MATCH($A34&amp;"|"&amp;INT(AB$5),Lists!$F$2:$F$2001,0)),""))</f>
        <v/>
      </c>
      <c r="AC34" s="36" t="str">
        <f>IF(OR($A34="",AC$5=""),"",IFERROR(INDEX(Lists!$G$2:$G$2001,MATCH($A34&amp;"|"&amp;INT(AC$5),Lists!$F$2:$F$2001,0)),""))</f>
        <v/>
      </c>
      <c r="AD34" s="36" t="str">
        <f>IF(OR($A34="",AD$5=""),"",IFERROR(INDEX(Lists!$G$2:$G$2001,MATCH($A34&amp;"|"&amp;INT(AD$5),Lists!$F$2:$F$2001,0)),""))</f>
        <v/>
      </c>
      <c r="AE34" s="36" t="str">
        <f>IF(OR($A34="",AE$5=""),"",IFERROR(INDEX(Lists!$G$2:$G$2001,MATCH($A34&amp;"|"&amp;INT(AE$5),Lists!$F$2:$F$2001,0)),""))</f>
        <v/>
      </c>
      <c r="AF34" s="36" t="str">
        <f>IF(OR($A34="",AF$5=""),"",IFERROR(INDEX(Lists!$G$2:$G$2001,MATCH($A34&amp;"|"&amp;INT(AF$5),Lists!$F$2:$F$2001,0)),""))</f>
        <v/>
      </c>
      <c r="AG34" s="23" t="str">
        <f>IF($A34="","",SUMPRODUCT((LEN(B34:AF34)&gt;0)*1))</f>
        <v/>
      </c>
    </row>
    <row r="35" spans="1:33" x14ac:dyDescent="0.25">
      <c r="A35" s="22" t="str">
        <f>IFERROR(INDEX(Employees!$A$2:$A$51,MATCH(30,Lists!$I$2:$I$51,0)),"")</f>
        <v/>
      </c>
      <c r="B35" s="36" t="str">
        <f>IF(OR($A35="",B$5=""),"",IFERROR(INDEX(Lists!$G$2:$G$2001,MATCH($A35&amp;"|"&amp;INT(B$5),Lists!$F$2:$F$2001,0)),""))</f>
        <v/>
      </c>
      <c r="C35" s="36" t="str">
        <f>IF(OR($A35="",C$5=""),"",IFERROR(INDEX(Lists!$G$2:$G$2001,MATCH($A35&amp;"|"&amp;INT(C$5),Lists!$F$2:$F$2001,0)),""))</f>
        <v/>
      </c>
      <c r="D35" s="36" t="str">
        <f>IF(OR($A35="",D$5=""),"",IFERROR(INDEX(Lists!$G$2:$G$2001,MATCH($A35&amp;"|"&amp;INT(D$5),Lists!$F$2:$F$2001,0)),""))</f>
        <v/>
      </c>
      <c r="E35" s="36" t="str">
        <f>IF(OR($A35="",E$5=""),"",IFERROR(INDEX(Lists!$G$2:$G$2001,MATCH($A35&amp;"|"&amp;INT(E$5),Lists!$F$2:$F$2001,0)),""))</f>
        <v/>
      </c>
      <c r="F35" s="36" t="str">
        <f>IF(OR($A35="",F$5=""),"",IFERROR(INDEX(Lists!$G$2:$G$2001,MATCH($A35&amp;"|"&amp;INT(F$5),Lists!$F$2:$F$2001,0)),""))</f>
        <v/>
      </c>
      <c r="G35" s="36" t="str">
        <f>IF(OR($A35="",G$5=""),"",IFERROR(INDEX(Lists!$G$2:$G$2001,MATCH($A35&amp;"|"&amp;INT(G$5),Lists!$F$2:$F$2001,0)),""))</f>
        <v/>
      </c>
      <c r="H35" s="36" t="str">
        <f>IF(OR($A35="",H$5=""),"",IFERROR(INDEX(Lists!$G$2:$G$2001,MATCH($A35&amp;"|"&amp;INT(H$5),Lists!$F$2:$F$2001,0)),""))</f>
        <v/>
      </c>
      <c r="I35" s="36" t="str">
        <f>IF(OR($A35="",I$5=""),"",IFERROR(INDEX(Lists!$G$2:$G$2001,MATCH($A35&amp;"|"&amp;INT(I$5),Lists!$F$2:$F$2001,0)),""))</f>
        <v/>
      </c>
      <c r="J35" s="36" t="str">
        <f>IF(OR($A35="",J$5=""),"",IFERROR(INDEX(Lists!$G$2:$G$2001,MATCH($A35&amp;"|"&amp;INT(J$5),Lists!$F$2:$F$2001,0)),""))</f>
        <v/>
      </c>
      <c r="K35" s="36" t="str">
        <f>IF(OR($A35="",K$5=""),"",IFERROR(INDEX(Lists!$G$2:$G$2001,MATCH($A35&amp;"|"&amp;INT(K$5),Lists!$F$2:$F$2001,0)),""))</f>
        <v/>
      </c>
      <c r="L35" s="36" t="str">
        <f>IF(OR($A35="",L$5=""),"",IFERROR(INDEX(Lists!$G$2:$G$2001,MATCH($A35&amp;"|"&amp;INT(L$5),Lists!$F$2:$F$2001,0)),""))</f>
        <v/>
      </c>
      <c r="M35" s="36" t="str">
        <f>IF(OR($A35="",M$5=""),"",IFERROR(INDEX(Lists!$G$2:$G$2001,MATCH($A35&amp;"|"&amp;INT(M$5),Lists!$F$2:$F$2001,0)),""))</f>
        <v/>
      </c>
      <c r="N35" s="36" t="str">
        <f>IF(OR($A35="",N$5=""),"",IFERROR(INDEX(Lists!$G$2:$G$2001,MATCH($A35&amp;"|"&amp;INT(N$5),Lists!$F$2:$F$2001,0)),""))</f>
        <v/>
      </c>
      <c r="O35" s="36" t="str">
        <f>IF(OR($A35="",O$5=""),"",IFERROR(INDEX(Lists!$G$2:$G$2001,MATCH($A35&amp;"|"&amp;INT(O$5),Lists!$F$2:$F$2001,0)),""))</f>
        <v/>
      </c>
      <c r="P35" s="36" t="str">
        <f>IF(OR($A35="",P$5=""),"",IFERROR(INDEX(Lists!$G$2:$G$2001,MATCH($A35&amp;"|"&amp;INT(P$5),Lists!$F$2:$F$2001,0)),""))</f>
        <v/>
      </c>
      <c r="Q35" s="36" t="str">
        <f>IF(OR($A35="",Q$5=""),"",IFERROR(INDEX(Lists!$G$2:$G$2001,MATCH($A35&amp;"|"&amp;INT(Q$5),Lists!$F$2:$F$2001,0)),""))</f>
        <v/>
      </c>
      <c r="R35" s="36" t="str">
        <f>IF(OR($A35="",R$5=""),"",IFERROR(INDEX(Lists!$G$2:$G$2001,MATCH($A35&amp;"|"&amp;INT(R$5),Lists!$F$2:$F$2001,0)),""))</f>
        <v/>
      </c>
      <c r="S35" s="36" t="str">
        <f>IF(OR($A35="",S$5=""),"",IFERROR(INDEX(Lists!$G$2:$G$2001,MATCH($A35&amp;"|"&amp;INT(S$5),Lists!$F$2:$F$2001,0)),""))</f>
        <v/>
      </c>
      <c r="T35" s="36" t="str">
        <f>IF(OR($A35="",T$5=""),"",IFERROR(INDEX(Lists!$G$2:$G$2001,MATCH($A35&amp;"|"&amp;INT(T$5),Lists!$F$2:$F$2001,0)),""))</f>
        <v/>
      </c>
      <c r="U35" s="36" t="str">
        <f>IF(OR($A35="",U$5=""),"",IFERROR(INDEX(Lists!$G$2:$G$2001,MATCH($A35&amp;"|"&amp;INT(U$5),Lists!$F$2:$F$2001,0)),""))</f>
        <v/>
      </c>
      <c r="V35" s="36" t="str">
        <f>IF(OR($A35="",V$5=""),"",IFERROR(INDEX(Lists!$G$2:$G$2001,MATCH($A35&amp;"|"&amp;INT(V$5),Lists!$F$2:$F$2001,0)),""))</f>
        <v/>
      </c>
      <c r="W35" s="36" t="str">
        <f>IF(OR($A35="",W$5=""),"",IFERROR(INDEX(Lists!$G$2:$G$2001,MATCH($A35&amp;"|"&amp;INT(W$5),Lists!$F$2:$F$2001,0)),""))</f>
        <v/>
      </c>
      <c r="X35" s="36" t="str">
        <f>IF(OR($A35="",X$5=""),"",IFERROR(INDEX(Lists!$G$2:$G$2001,MATCH($A35&amp;"|"&amp;INT(X$5),Lists!$F$2:$F$2001,0)),""))</f>
        <v/>
      </c>
      <c r="Y35" s="36" t="str">
        <f>IF(OR($A35="",Y$5=""),"",IFERROR(INDEX(Lists!$G$2:$G$2001,MATCH($A35&amp;"|"&amp;INT(Y$5),Lists!$F$2:$F$2001,0)),""))</f>
        <v/>
      </c>
      <c r="Z35" s="36" t="str">
        <f>IF(OR($A35="",Z$5=""),"",IFERROR(INDEX(Lists!$G$2:$G$2001,MATCH($A35&amp;"|"&amp;INT(Z$5),Lists!$F$2:$F$2001,0)),""))</f>
        <v/>
      </c>
      <c r="AA35" s="36" t="str">
        <f>IF(OR($A35="",AA$5=""),"",IFERROR(INDEX(Lists!$G$2:$G$2001,MATCH($A35&amp;"|"&amp;INT(AA$5),Lists!$F$2:$F$2001,0)),""))</f>
        <v/>
      </c>
      <c r="AB35" s="36" t="str">
        <f>IF(OR($A35="",AB$5=""),"",IFERROR(INDEX(Lists!$G$2:$G$2001,MATCH($A35&amp;"|"&amp;INT(AB$5),Lists!$F$2:$F$2001,0)),""))</f>
        <v/>
      </c>
      <c r="AC35" s="36" t="str">
        <f>IF(OR($A35="",AC$5=""),"",IFERROR(INDEX(Lists!$G$2:$G$2001,MATCH($A35&amp;"|"&amp;INT(AC$5),Lists!$F$2:$F$2001,0)),""))</f>
        <v/>
      </c>
      <c r="AD35" s="36" t="str">
        <f>IF(OR($A35="",AD$5=""),"",IFERROR(INDEX(Lists!$G$2:$G$2001,MATCH($A35&amp;"|"&amp;INT(AD$5),Lists!$F$2:$F$2001,0)),""))</f>
        <v/>
      </c>
      <c r="AE35" s="36" t="str">
        <f>IF(OR($A35="",AE$5=""),"",IFERROR(INDEX(Lists!$G$2:$G$2001,MATCH($A35&amp;"|"&amp;INT(AE$5),Lists!$F$2:$F$2001,0)),""))</f>
        <v/>
      </c>
      <c r="AF35" s="36" t="str">
        <f>IF(OR($A35="",AF$5=""),"",IFERROR(INDEX(Lists!$G$2:$G$2001,MATCH($A35&amp;"|"&amp;INT(AF$5),Lists!$F$2:$F$2001,0)),""))</f>
        <v/>
      </c>
      <c r="AG35" s="23" t="str">
        <f>IF($A35="","",SUMPRODUCT((LEN(B35:AF35)&gt;0)*1))</f>
        <v/>
      </c>
    </row>
    <row r="36" spans="1:33" x14ac:dyDescent="0.25">
      <c r="A36" s="22" t="str">
        <f>IFERROR(INDEX(Employees!$A$2:$A$51,MATCH(31,Lists!$I$2:$I$51,0)),"")</f>
        <v/>
      </c>
      <c r="B36" s="36" t="str">
        <f>IF(OR($A36="",B$5=""),"",IFERROR(INDEX(Lists!$G$2:$G$2001,MATCH($A36&amp;"|"&amp;INT(B$5),Lists!$F$2:$F$2001,0)),""))</f>
        <v/>
      </c>
      <c r="C36" s="36" t="str">
        <f>IF(OR($A36="",C$5=""),"",IFERROR(INDEX(Lists!$G$2:$G$2001,MATCH($A36&amp;"|"&amp;INT(C$5),Lists!$F$2:$F$2001,0)),""))</f>
        <v/>
      </c>
      <c r="D36" s="36" t="str">
        <f>IF(OR($A36="",D$5=""),"",IFERROR(INDEX(Lists!$G$2:$G$2001,MATCH($A36&amp;"|"&amp;INT(D$5),Lists!$F$2:$F$2001,0)),""))</f>
        <v/>
      </c>
      <c r="E36" s="36" t="str">
        <f>IF(OR($A36="",E$5=""),"",IFERROR(INDEX(Lists!$G$2:$G$2001,MATCH($A36&amp;"|"&amp;INT(E$5),Lists!$F$2:$F$2001,0)),""))</f>
        <v/>
      </c>
      <c r="F36" s="36" t="str">
        <f>IF(OR($A36="",F$5=""),"",IFERROR(INDEX(Lists!$G$2:$G$2001,MATCH($A36&amp;"|"&amp;INT(F$5),Lists!$F$2:$F$2001,0)),""))</f>
        <v/>
      </c>
      <c r="G36" s="36" t="str">
        <f>IF(OR($A36="",G$5=""),"",IFERROR(INDEX(Lists!$G$2:$G$2001,MATCH($A36&amp;"|"&amp;INT(G$5),Lists!$F$2:$F$2001,0)),""))</f>
        <v/>
      </c>
      <c r="H36" s="36" t="str">
        <f>IF(OR($A36="",H$5=""),"",IFERROR(INDEX(Lists!$G$2:$G$2001,MATCH($A36&amp;"|"&amp;INT(H$5),Lists!$F$2:$F$2001,0)),""))</f>
        <v/>
      </c>
      <c r="I36" s="36" t="str">
        <f>IF(OR($A36="",I$5=""),"",IFERROR(INDEX(Lists!$G$2:$G$2001,MATCH($A36&amp;"|"&amp;INT(I$5),Lists!$F$2:$F$2001,0)),""))</f>
        <v/>
      </c>
      <c r="J36" s="36" t="str">
        <f>IF(OR($A36="",J$5=""),"",IFERROR(INDEX(Lists!$G$2:$G$2001,MATCH($A36&amp;"|"&amp;INT(J$5),Lists!$F$2:$F$2001,0)),""))</f>
        <v/>
      </c>
      <c r="K36" s="36" t="str">
        <f>IF(OR($A36="",K$5=""),"",IFERROR(INDEX(Lists!$G$2:$G$2001,MATCH($A36&amp;"|"&amp;INT(K$5),Lists!$F$2:$F$2001,0)),""))</f>
        <v/>
      </c>
      <c r="L36" s="36" t="str">
        <f>IF(OR($A36="",L$5=""),"",IFERROR(INDEX(Lists!$G$2:$G$2001,MATCH($A36&amp;"|"&amp;INT(L$5),Lists!$F$2:$F$2001,0)),""))</f>
        <v/>
      </c>
      <c r="M36" s="36" t="str">
        <f>IF(OR($A36="",M$5=""),"",IFERROR(INDEX(Lists!$G$2:$G$2001,MATCH($A36&amp;"|"&amp;INT(M$5),Lists!$F$2:$F$2001,0)),""))</f>
        <v/>
      </c>
      <c r="N36" s="36" t="str">
        <f>IF(OR($A36="",N$5=""),"",IFERROR(INDEX(Lists!$G$2:$G$2001,MATCH($A36&amp;"|"&amp;INT(N$5),Lists!$F$2:$F$2001,0)),""))</f>
        <v/>
      </c>
      <c r="O36" s="36" t="str">
        <f>IF(OR($A36="",O$5=""),"",IFERROR(INDEX(Lists!$G$2:$G$2001,MATCH($A36&amp;"|"&amp;INT(O$5),Lists!$F$2:$F$2001,0)),""))</f>
        <v/>
      </c>
      <c r="P36" s="36" t="str">
        <f>IF(OR($A36="",P$5=""),"",IFERROR(INDEX(Lists!$G$2:$G$2001,MATCH($A36&amp;"|"&amp;INT(P$5),Lists!$F$2:$F$2001,0)),""))</f>
        <v/>
      </c>
      <c r="Q36" s="36" t="str">
        <f>IF(OR($A36="",Q$5=""),"",IFERROR(INDEX(Lists!$G$2:$G$2001,MATCH($A36&amp;"|"&amp;INT(Q$5),Lists!$F$2:$F$2001,0)),""))</f>
        <v/>
      </c>
      <c r="R36" s="36" t="str">
        <f>IF(OR($A36="",R$5=""),"",IFERROR(INDEX(Lists!$G$2:$G$2001,MATCH($A36&amp;"|"&amp;INT(R$5),Lists!$F$2:$F$2001,0)),""))</f>
        <v/>
      </c>
      <c r="S36" s="36" t="str">
        <f>IF(OR($A36="",S$5=""),"",IFERROR(INDEX(Lists!$G$2:$G$2001,MATCH($A36&amp;"|"&amp;INT(S$5),Lists!$F$2:$F$2001,0)),""))</f>
        <v/>
      </c>
      <c r="T36" s="36" t="str">
        <f>IF(OR($A36="",T$5=""),"",IFERROR(INDEX(Lists!$G$2:$G$2001,MATCH($A36&amp;"|"&amp;INT(T$5),Lists!$F$2:$F$2001,0)),""))</f>
        <v/>
      </c>
      <c r="U36" s="36" t="str">
        <f>IF(OR($A36="",U$5=""),"",IFERROR(INDEX(Lists!$G$2:$G$2001,MATCH($A36&amp;"|"&amp;INT(U$5),Lists!$F$2:$F$2001,0)),""))</f>
        <v/>
      </c>
      <c r="V36" s="36" t="str">
        <f>IF(OR($A36="",V$5=""),"",IFERROR(INDEX(Lists!$G$2:$G$2001,MATCH($A36&amp;"|"&amp;INT(V$5),Lists!$F$2:$F$2001,0)),""))</f>
        <v/>
      </c>
      <c r="W36" s="36" t="str">
        <f>IF(OR($A36="",W$5=""),"",IFERROR(INDEX(Lists!$G$2:$G$2001,MATCH($A36&amp;"|"&amp;INT(W$5),Lists!$F$2:$F$2001,0)),""))</f>
        <v/>
      </c>
      <c r="X36" s="36" t="str">
        <f>IF(OR($A36="",X$5=""),"",IFERROR(INDEX(Lists!$G$2:$G$2001,MATCH($A36&amp;"|"&amp;INT(X$5),Lists!$F$2:$F$2001,0)),""))</f>
        <v/>
      </c>
      <c r="Y36" s="36" t="str">
        <f>IF(OR($A36="",Y$5=""),"",IFERROR(INDEX(Lists!$G$2:$G$2001,MATCH($A36&amp;"|"&amp;INT(Y$5),Lists!$F$2:$F$2001,0)),""))</f>
        <v/>
      </c>
      <c r="Z36" s="36" t="str">
        <f>IF(OR($A36="",Z$5=""),"",IFERROR(INDEX(Lists!$G$2:$G$2001,MATCH($A36&amp;"|"&amp;INT(Z$5),Lists!$F$2:$F$2001,0)),""))</f>
        <v/>
      </c>
      <c r="AA36" s="36" t="str">
        <f>IF(OR($A36="",AA$5=""),"",IFERROR(INDEX(Lists!$G$2:$G$2001,MATCH($A36&amp;"|"&amp;INT(AA$5),Lists!$F$2:$F$2001,0)),""))</f>
        <v/>
      </c>
      <c r="AB36" s="36" t="str">
        <f>IF(OR($A36="",AB$5=""),"",IFERROR(INDEX(Lists!$G$2:$G$2001,MATCH($A36&amp;"|"&amp;INT(AB$5),Lists!$F$2:$F$2001,0)),""))</f>
        <v/>
      </c>
      <c r="AC36" s="36" t="str">
        <f>IF(OR($A36="",AC$5=""),"",IFERROR(INDEX(Lists!$G$2:$G$2001,MATCH($A36&amp;"|"&amp;INT(AC$5),Lists!$F$2:$F$2001,0)),""))</f>
        <v/>
      </c>
      <c r="AD36" s="36" t="str">
        <f>IF(OR($A36="",AD$5=""),"",IFERROR(INDEX(Lists!$G$2:$G$2001,MATCH($A36&amp;"|"&amp;INT(AD$5),Lists!$F$2:$F$2001,0)),""))</f>
        <v/>
      </c>
      <c r="AE36" s="36" t="str">
        <f>IF(OR($A36="",AE$5=""),"",IFERROR(INDEX(Lists!$G$2:$G$2001,MATCH($A36&amp;"|"&amp;INT(AE$5),Lists!$F$2:$F$2001,0)),""))</f>
        <v/>
      </c>
      <c r="AF36" s="36" t="str">
        <f>IF(OR($A36="",AF$5=""),"",IFERROR(INDEX(Lists!$G$2:$G$2001,MATCH($A36&amp;"|"&amp;INT(AF$5),Lists!$F$2:$F$2001,0)),""))</f>
        <v/>
      </c>
      <c r="AG36" s="23" t="str">
        <f>IF($A36="","",SUMPRODUCT((LEN(B36:AF36)&gt;0)*1))</f>
        <v/>
      </c>
    </row>
    <row r="37" spans="1:33" x14ac:dyDescent="0.25">
      <c r="A37" s="22" t="str">
        <f>IFERROR(INDEX(Employees!$A$2:$A$51,MATCH(32,Lists!$I$2:$I$51,0)),"")</f>
        <v/>
      </c>
      <c r="B37" s="36" t="str">
        <f>IF(OR($A37="",B$5=""),"",IFERROR(INDEX(Lists!$G$2:$G$2001,MATCH($A37&amp;"|"&amp;INT(B$5),Lists!$F$2:$F$2001,0)),""))</f>
        <v/>
      </c>
      <c r="C37" s="36" t="str">
        <f>IF(OR($A37="",C$5=""),"",IFERROR(INDEX(Lists!$G$2:$G$2001,MATCH($A37&amp;"|"&amp;INT(C$5),Lists!$F$2:$F$2001,0)),""))</f>
        <v/>
      </c>
      <c r="D37" s="36" t="str">
        <f>IF(OR($A37="",D$5=""),"",IFERROR(INDEX(Lists!$G$2:$G$2001,MATCH($A37&amp;"|"&amp;INT(D$5),Lists!$F$2:$F$2001,0)),""))</f>
        <v/>
      </c>
      <c r="E37" s="36" t="str">
        <f>IF(OR($A37="",E$5=""),"",IFERROR(INDEX(Lists!$G$2:$G$2001,MATCH($A37&amp;"|"&amp;INT(E$5),Lists!$F$2:$F$2001,0)),""))</f>
        <v/>
      </c>
      <c r="F37" s="36" t="str">
        <f>IF(OR($A37="",F$5=""),"",IFERROR(INDEX(Lists!$G$2:$G$2001,MATCH($A37&amp;"|"&amp;INT(F$5),Lists!$F$2:$F$2001,0)),""))</f>
        <v/>
      </c>
      <c r="G37" s="36" t="str">
        <f>IF(OR($A37="",G$5=""),"",IFERROR(INDEX(Lists!$G$2:$G$2001,MATCH($A37&amp;"|"&amp;INT(G$5),Lists!$F$2:$F$2001,0)),""))</f>
        <v/>
      </c>
      <c r="H37" s="36" t="str">
        <f>IF(OR($A37="",H$5=""),"",IFERROR(INDEX(Lists!$G$2:$G$2001,MATCH($A37&amp;"|"&amp;INT(H$5),Lists!$F$2:$F$2001,0)),""))</f>
        <v/>
      </c>
      <c r="I37" s="36" t="str">
        <f>IF(OR($A37="",I$5=""),"",IFERROR(INDEX(Lists!$G$2:$G$2001,MATCH($A37&amp;"|"&amp;INT(I$5),Lists!$F$2:$F$2001,0)),""))</f>
        <v/>
      </c>
      <c r="J37" s="36" t="str">
        <f>IF(OR($A37="",J$5=""),"",IFERROR(INDEX(Lists!$G$2:$G$2001,MATCH($A37&amp;"|"&amp;INT(J$5),Lists!$F$2:$F$2001,0)),""))</f>
        <v/>
      </c>
      <c r="K37" s="36" t="str">
        <f>IF(OR($A37="",K$5=""),"",IFERROR(INDEX(Lists!$G$2:$G$2001,MATCH($A37&amp;"|"&amp;INT(K$5),Lists!$F$2:$F$2001,0)),""))</f>
        <v/>
      </c>
      <c r="L37" s="36" t="str">
        <f>IF(OR($A37="",L$5=""),"",IFERROR(INDEX(Lists!$G$2:$G$2001,MATCH($A37&amp;"|"&amp;INT(L$5),Lists!$F$2:$F$2001,0)),""))</f>
        <v/>
      </c>
      <c r="M37" s="36" t="str">
        <f>IF(OR($A37="",M$5=""),"",IFERROR(INDEX(Lists!$G$2:$G$2001,MATCH($A37&amp;"|"&amp;INT(M$5),Lists!$F$2:$F$2001,0)),""))</f>
        <v/>
      </c>
      <c r="N37" s="36" t="str">
        <f>IF(OR($A37="",N$5=""),"",IFERROR(INDEX(Lists!$G$2:$G$2001,MATCH($A37&amp;"|"&amp;INT(N$5),Lists!$F$2:$F$2001,0)),""))</f>
        <v/>
      </c>
      <c r="O37" s="36" t="str">
        <f>IF(OR($A37="",O$5=""),"",IFERROR(INDEX(Lists!$G$2:$G$2001,MATCH($A37&amp;"|"&amp;INT(O$5),Lists!$F$2:$F$2001,0)),""))</f>
        <v/>
      </c>
      <c r="P37" s="36" t="str">
        <f>IF(OR($A37="",P$5=""),"",IFERROR(INDEX(Lists!$G$2:$G$2001,MATCH($A37&amp;"|"&amp;INT(P$5),Lists!$F$2:$F$2001,0)),""))</f>
        <v/>
      </c>
      <c r="Q37" s="36" t="str">
        <f>IF(OR($A37="",Q$5=""),"",IFERROR(INDEX(Lists!$G$2:$G$2001,MATCH($A37&amp;"|"&amp;INT(Q$5),Lists!$F$2:$F$2001,0)),""))</f>
        <v/>
      </c>
      <c r="R37" s="36" t="str">
        <f>IF(OR($A37="",R$5=""),"",IFERROR(INDEX(Lists!$G$2:$G$2001,MATCH($A37&amp;"|"&amp;INT(R$5),Lists!$F$2:$F$2001,0)),""))</f>
        <v/>
      </c>
      <c r="S37" s="36" t="str">
        <f>IF(OR($A37="",S$5=""),"",IFERROR(INDEX(Lists!$G$2:$G$2001,MATCH($A37&amp;"|"&amp;INT(S$5),Lists!$F$2:$F$2001,0)),""))</f>
        <v/>
      </c>
      <c r="T37" s="36" t="str">
        <f>IF(OR($A37="",T$5=""),"",IFERROR(INDEX(Lists!$G$2:$G$2001,MATCH($A37&amp;"|"&amp;INT(T$5),Lists!$F$2:$F$2001,0)),""))</f>
        <v/>
      </c>
      <c r="U37" s="36" t="str">
        <f>IF(OR($A37="",U$5=""),"",IFERROR(INDEX(Lists!$G$2:$G$2001,MATCH($A37&amp;"|"&amp;INT(U$5),Lists!$F$2:$F$2001,0)),""))</f>
        <v/>
      </c>
      <c r="V37" s="36" t="str">
        <f>IF(OR($A37="",V$5=""),"",IFERROR(INDEX(Lists!$G$2:$G$2001,MATCH($A37&amp;"|"&amp;INT(V$5),Lists!$F$2:$F$2001,0)),""))</f>
        <v/>
      </c>
      <c r="W37" s="36" t="str">
        <f>IF(OR($A37="",W$5=""),"",IFERROR(INDEX(Lists!$G$2:$G$2001,MATCH($A37&amp;"|"&amp;INT(W$5),Lists!$F$2:$F$2001,0)),""))</f>
        <v/>
      </c>
      <c r="X37" s="36" t="str">
        <f>IF(OR($A37="",X$5=""),"",IFERROR(INDEX(Lists!$G$2:$G$2001,MATCH($A37&amp;"|"&amp;INT(X$5),Lists!$F$2:$F$2001,0)),""))</f>
        <v/>
      </c>
      <c r="Y37" s="36" t="str">
        <f>IF(OR($A37="",Y$5=""),"",IFERROR(INDEX(Lists!$G$2:$G$2001,MATCH($A37&amp;"|"&amp;INT(Y$5),Lists!$F$2:$F$2001,0)),""))</f>
        <v/>
      </c>
      <c r="Z37" s="36" t="str">
        <f>IF(OR($A37="",Z$5=""),"",IFERROR(INDEX(Lists!$G$2:$G$2001,MATCH($A37&amp;"|"&amp;INT(Z$5),Lists!$F$2:$F$2001,0)),""))</f>
        <v/>
      </c>
      <c r="AA37" s="36" t="str">
        <f>IF(OR($A37="",AA$5=""),"",IFERROR(INDEX(Lists!$G$2:$G$2001,MATCH($A37&amp;"|"&amp;INT(AA$5),Lists!$F$2:$F$2001,0)),""))</f>
        <v/>
      </c>
      <c r="AB37" s="36" t="str">
        <f>IF(OR($A37="",AB$5=""),"",IFERROR(INDEX(Lists!$G$2:$G$2001,MATCH($A37&amp;"|"&amp;INT(AB$5),Lists!$F$2:$F$2001,0)),""))</f>
        <v/>
      </c>
      <c r="AC37" s="36" t="str">
        <f>IF(OR($A37="",AC$5=""),"",IFERROR(INDEX(Lists!$G$2:$G$2001,MATCH($A37&amp;"|"&amp;INT(AC$5),Lists!$F$2:$F$2001,0)),""))</f>
        <v/>
      </c>
      <c r="AD37" s="36" t="str">
        <f>IF(OR($A37="",AD$5=""),"",IFERROR(INDEX(Lists!$G$2:$G$2001,MATCH($A37&amp;"|"&amp;INT(AD$5),Lists!$F$2:$F$2001,0)),""))</f>
        <v/>
      </c>
      <c r="AE37" s="36" t="str">
        <f>IF(OR($A37="",AE$5=""),"",IFERROR(INDEX(Lists!$G$2:$G$2001,MATCH($A37&amp;"|"&amp;INT(AE$5),Lists!$F$2:$F$2001,0)),""))</f>
        <v/>
      </c>
      <c r="AF37" s="36" t="str">
        <f>IF(OR($A37="",AF$5=""),"",IFERROR(INDEX(Lists!$G$2:$G$2001,MATCH($A37&amp;"|"&amp;INT(AF$5),Lists!$F$2:$F$2001,0)),""))</f>
        <v/>
      </c>
      <c r="AG37" s="23" t="str">
        <f>IF($A37="","",SUMPRODUCT((LEN(B37:AF37)&gt;0)*1))</f>
        <v/>
      </c>
    </row>
    <row r="38" spans="1:33" x14ac:dyDescent="0.25">
      <c r="A38" s="22" t="str">
        <f>IFERROR(INDEX(Employees!$A$2:$A$51,MATCH(33,Lists!$I$2:$I$51,0)),"")</f>
        <v/>
      </c>
      <c r="B38" s="36" t="str">
        <f>IF(OR($A38="",B$5=""),"",IFERROR(INDEX(Lists!$G$2:$G$2001,MATCH($A38&amp;"|"&amp;INT(B$5),Lists!$F$2:$F$2001,0)),""))</f>
        <v/>
      </c>
      <c r="C38" s="36" t="str">
        <f>IF(OR($A38="",C$5=""),"",IFERROR(INDEX(Lists!$G$2:$G$2001,MATCH($A38&amp;"|"&amp;INT(C$5),Lists!$F$2:$F$2001,0)),""))</f>
        <v/>
      </c>
      <c r="D38" s="36" t="str">
        <f>IF(OR($A38="",D$5=""),"",IFERROR(INDEX(Lists!$G$2:$G$2001,MATCH($A38&amp;"|"&amp;INT(D$5),Lists!$F$2:$F$2001,0)),""))</f>
        <v/>
      </c>
      <c r="E38" s="36" t="str">
        <f>IF(OR($A38="",E$5=""),"",IFERROR(INDEX(Lists!$G$2:$G$2001,MATCH($A38&amp;"|"&amp;INT(E$5),Lists!$F$2:$F$2001,0)),""))</f>
        <v/>
      </c>
      <c r="F38" s="36" t="str">
        <f>IF(OR($A38="",F$5=""),"",IFERROR(INDEX(Lists!$G$2:$G$2001,MATCH($A38&amp;"|"&amp;INT(F$5),Lists!$F$2:$F$2001,0)),""))</f>
        <v/>
      </c>
      <c r="G38" s="36" t="str">
        <f>IF(OR($A38="",G$5=""),"",IFERROR(INDEX(Lists!$G$2:$G$2001,MATCH($A38&amp;"|"&amp;INT(G$5),Lists!$F$2:$F$2001,0)),""))</f>
        <v/>
      </c>
      <c r="H38" s="36" t="str">
        <f>IF(OR($A38="",H$5=""),"",IFERROR(INDEX(Lists!$G$2:$G$2001,MATCH($A38&amp;"|"&amp;INT(H$5),Lists!$F$2:$F$2001,0)),""))</f>
        <v/>
      </c>
      <c r="I38" s="36" t="str">
        <f>IF(OR($A38="",I$5=""),"",IFERROR(INDEX(Lists!$G$2:$G$2001,MATCH($A38&amp;"|"&amp;INT(I$5),Lists!$F$2:$F$2001,0)),""))</f>
        <v/>
      </c>
      <c r="J38" s="36" t="str">
        <f>IF(OR($A38="",J$5=""),"",IFERROR(INDEX(Lists!$G$2:$G$2001,MATCH($A38&amp;"|"&amp;INT(J$5),Lists!$F$2:$F$2001,0)),""))</f>
        <v/>
      </c>
      <c r="K38" s="36" t="str">
        <f>IF(OR($A38="",K$5=""),"",IFERROR(INDEX(Lists!$G$2:$G$2001,MATCH($A38&amp;"|"&amp;INT(K$5),Lists!$F$2:$F$2001,0)),""))</f>
        <v/>
      </c>
      <c r="L38" s="36" t="str">
        <f>IF(OR($A38="",L$5=""),"",IFERROR(INDEX(Lists!$G$2:$G$2001,MATCH($A38&amp;"|"&amp;INT(L$5),Lists!$F$2:$F$2001,0)),""))</f>
        <v/>
      </c>
      <c r="M38" s="36" t="str">
        <f>IF(OR($A38="",M$5=""),"",IFERROR(INDEX(Lists!$G$2:$G$2001,MATCH($A38&amp;"|"&amp;INT(M$5),Lists!$F$2:$F$2001,0)),""))</f>
        <v/>
      </c>
      <c r="N38" s="36" t="str">
        <f>IF(OR($A38="",N$5=""),"",IFERROR(INDEX(Lists!$G$2:$G$2001,MATCH($A38&amp;"|"&amp;INT(N$5),Lists!$F$2:$F$2001,0)),""))</f>
        <v/>
      </c>
      <c r="O38" s="36" t="str">
        <f>IF(OR($A38="",O$5=""),"",IFERROR(INDEX(Lists!$G$2:$G$2001,MATCH($A38&amp;"|"&amp;INT(O$5),Lists!$F$2:$F$2001,0)),""))</f>
        <v/>
      </c>
      <c r="P38" s="36" t="str">
        <f>IF(OR($A38="",P$5=""),"",IFERROR(INDEX(Lists!$G$2:$G$2001,MATCH($A38&amp;"|"&amp;INT(P$5),Lists!$F$2:$F$2001,0)),""))</f>
        <v/>
      </c>
      <c r="Q38" s="36" t="str">
        <f>IF(OR($A38="",Q$5=""),"",IFERROR(INDEX(Lists!$G$2:$G$2001,MATCH($A38&amp;"|"&amp;INT(Q$5),Lists!$F$2:$F$2001,0)),""))</f>
        <v/>
      </c>
      <c r="R38" s="36" t="str">
        <f>IF(OR($A38="",R$5=""),"",IFERROR(INDEX(Lists!$G$2:$G$2001,MATCH($A38&amp;"|"&amp;INT(R$5),Lists!$F$2:$F$2001,0)),""))</f>
        <v/>
      </c>
      <c r="S38" s="36" t="str">
        <f>IF(OR($A38="",S$5=""),"",IFERROR(INDEX(Lists!$G$2:$G$2001,MATCH($A38&amp;"|"&amp;INT(S$5),Lists!$F$2:$F$2001,0)),""))</f>
        <v/>
      </c>
      <c r="T38" s="36" t="str">
        <f>IF(OR($A38="",T$5=""),"",IFERROR(INDEX(Lists!$G$2:$G$2001,MATCH($A38&amp;"|"&amp;INT(T$5),Lists!$F$2:$F$2001,0)),""))</f>
        <v/>
      </c>
      <c r="U38" s="36" t="str">
        <f>IF(OR($A38="",U$5=""),"",IFERROR(INDEX(Lists!$G$2:$G$2001,MATCH($A38&amp;"|"&amp;INT(U$5),Lists!$F$2:$F$2001,0)),""))</f>
        <v/>
      </c>
      <c r="V38" s="36" t="str">
        <f>IF(OR($A38="",V$5=""),"",IFERROR(INDEX(Lists!$G$2:$G$2001,MATCH($A38&amp;"|"&amp;INT(V$5),Lists!$F$2:$F$2001,0)),""))</f>
        <v/>
      </c>
      <c r="W38" s="36" t="str">
        <f>IF(OR($A38="",W$5=""),"",IFERROR(INDEX(Lists!$G$2:$G$2001,MATCH($A38&amp;"|"&amp;INT(W$5),Lists!$F$2:$F$2001,0)),""))</f>
        <v/>
      </c>
      <c r="X38" s="36" t="str">
        <f>IF(OR($A38="",X$5=""),"",IFERROR(INDEX(Lists!$G$2:$G$2001,MATCH($A38&amp;"|"&amp;INT(X$5),Lists!$F$2:$F$2001,0)),""))</f>
        <v/>
      </c>
      <c r="Y38" s="36" t="str">
        <f>IF(OR($A38="",Y$5=""),"",IFERROR(INDEX(Lists!$G$2:$G$2001,MATCH($A38&amp;"|"&amp;INT(Y$5),Lists!$F$2:$F$2001,0)),""))</f>
        <v/>
      </c>
      <c r="Z38" s="36" t="str">
        <f>IF(OR($A38="",Z$5=""),"",IFERROR(INDEX(Lists!$G$2:$G$2001,MATCH($A38&amp;"|"&amp;INT(Z$5),Lists!$F$2:$F$2001,0)),""))</f>
        <v/>
      </c>
      <c r="AA38" s="36" t="str">
        <f>IF(OR($A38="",AA$5=""),"",IFERROR(INDEX(Lists!$G$2:$G$2001,MATCH($A38&amp;"|"&amp;INT(AA$5),Lists!$F$2:$F$2001,0)),""))</f>
        <v/>
      </c>
      <c r="AB38" s="36" t="str">
        <f>IF(OR($A38="",AB$5=""),"",IFERROR(INDEX(Lists!$G$2:$G$2001,MATCH($A38&amp;"|"&amp;INT(AB$5),Lists!$F$2:$F$2001,0)),""))</f>
        <v/>
      </c>
      <c r="AC38" s="36" t="str">
        <f>IF(OR($A38="",AC$5=""),"",IFERROR(INDEX(Lists!$G$2:$G$2001,MATCH($A38&amp;"|"&amp;INT(AC$5),Lists!$F$2:$F$2001,0)),""))</f>
        <v/>
      </c>
      <c r="AD38" s="36" t="str">
        <f>IF(OR($A38="",AD$5=""),"",IFERROR(INDEX(Lists!$G$2:$G$2001,MATCH($A38&amp;"|"&amp;INT(AD$5),Lists!$F$2:$F$2001,0)),""))</f>
        <v/>
      </c>
      <c r="AE38" s="36" t="str">
        <f>IF(OR($A38="",AE$5=""),"",IFERROR(INDEX(Lists!$G$2:$G$2001,MATCH($A38&amp;"|"&amp;INT(AE$5),Lists!$F$2:$F$2001,0)),""))</f>
        <v/>
      </c>
      <c r="AF38" s="36" t="str">
        <f>IF(OR($A38="",AF$5=""),"",IFERROR(INDEX(Lists!$G$2:$G$2001,MATCH($A38&amp;"|"&amp;INT(AF$5),Lists!$F$2:$F$2001,0)),""))</f>
        <v/>
      </c>
      <c r="AG38" s="23" t="str">
        <f>IF($A38="","",SUMPRODUCT((LEN(B38:AF38)&gt;0)*1))</f>
        <v/>
      </c>
    </row>
    <row r="39" spans="1:33" x14ac:dyDescent="0.25">
      <c r="A39" s="22" t="str">
        <f>IFERROR(INDEX(Employees!$A$2:$A$51,MATCH(34,Lists!$I$2:$I$51,0)),"")</f>
        <v/>
      </c>
      <c r="B39" s="36" t="str">
        <f>IF(OR($A39="",B$5=""),"",IFERROR(INDEX(Lists!$G$2:$G$2001,MATCH($A39&amp;"|"&amp;INT(B$5),Lists!$F$2:$F$2001,0)),""))</f>
        <v/>
      </c>
      <c r="C39" s="36" t="str">
        <f>IF(OR($A39="",C$5=""),"",IFERROR(INDEX(Lists!$G$2:$G$2001,MATCH($A39&amp;"|"&amp;INT(C$5),Lists!$F$2:$F$2001,0)),""))</f>
        <v/>
      </c>
      <c r="D39" s="36" t="str">
        <f>IF(OR($A39="",D$5=""),"",IFERROR(INDEX(Lists!$G$2:$G$2001,MATCH($A39&amp;"|"&amp;INT(D$5),Lists!$F$2:$F$2001,0)),""))</f>
        <v/>
      </c>
      <c r="E39" s="36" t="str">
        <f>IF(OR($A39="",E$5=""),"",IFERROR(INDEX(Lists!$G$2:$G$2001,MATCH($A39&amp;"|"&amp;INT(E$5),Lists!$F$2:$F$2001,0)),""))</f>
        <v/>
      </c>
      <c r="F39" s="36" t="str">
        <f>IF(OR($A39="",F$5=""),"",IFERROR(INDEX(Lists!$G$2:$G$2001,MATCH($A39&amp;"|"&amp;INT(F$5),Lists!$F$2:$F$2001,0)),""))</f>
        <v/>
      </c>
      <c r="G39" s="36" t="str">
        <f>IF(OR($A39="",G$5=""),"",IFERROR(INDEX(Lists!$G$2:$G$2001,MATCH($A39&amp;"|"&amp;INT(G$5),Lists!$F$2:$F$2001,0)),""))</f>
        <v/>
      </c>
      <c r="H39" s="36" t="str">
        <f>IF(OR($A39="",H$5=""),"",IFERROR(INDEX(Lists!$G$2:$G$2001,MATCH($A39&amp;"|"&amp;INT(H$5),Lists!$F$2:$F$2001,0)),""))</f>
        <v/>
      </c>
      <c r="I39" s="36" t="str">
        <f>IF(OR($A39="",I$5=""),"",IFERROR(INDEX(Lists!$G$2:$G$2001,MATCH($A39&amp;"|"&amp;INT(I$5),Lists!$F$2:$F$2001,0)),""))</f>
        <v/>
      </c>
      <c r="J39" s="36" t="str">
        <f>IF(OR($A39="",J$5=""),"",IFERROR(INDEX(Lists!$G$2:$G$2001,MATCH($A39&amp;"|"&amp;INT(J$5),Lists!$F$2:$F$2001,0)),""))</f>
        <v/>
      </c>
      <c r="K39" s="36" t="str">
        <f>IF(OR($A39="",K$5=""),"",IFERROR(INDEX(Lists!$G$2:$G$2001,MATCH($A39&amp;"|"&amp;INT(K$5),Lists!$F$2:$F$2001,0)),""))</f>
        <v/>
      </c>
      <c r="L39" s="36" t="str">
        <f>IF(OR($A39="",L$5=""),"",IFERROR(INDEX(Lists!$G$2:$G$2001,MATCH($A39&amp;"|"&amp;INT(L$5),Lists!$F$2:$F$2001,0)),""))</f>
        <v/>
      </c>
      <c r="M39" s="36" t="str">
        <f>IF(OR($A39="",M$5=""),"",IFERROR(INDEX(Lists!$G$2:$G$2001,MATCH($A39&amp;"|"&amp;INT(M$5),Lists!$F$2:$F$2001,0)),""))</f>
        <v/>
      </c>
      <c r="N39" s="36" t="str">
        <f>IF(OR($A39="",N$5=""),"",IFERROR(INDEX(Lists!$G$2:$G$2001,MATCH($A39&amp;"|"&amp;INT(N$5),Lists!$F$2:$F$2001,0)),""))</f>
        <v/>
      </c>
      <c r="O39" s="36" t="str">
        <f>IF(OR($A39="",O$5=""),"",IFERROR(INDEX(Lists!$G$2:$G$2001,MATCH($A39&amp;"|"&amp;INT(O$5),Lists!$F$2:$F$2001,0)),""))</f>
        <v/>
      </c>
      <c r="P39" s="36" t="str">
        <f>IF(OR($A39="",P$5=""),"",IFERROR(INDEX(Lists!$G$2:$G$2001,MATCH($A39&amp;"|"&amp;INT(P$5),Lists!$F$2:$F$2001,0)),""))</f>
        <v/>
      </c>
      <c r="Q39" s="36" t="str">
        <f>IF(OR($A39="",Q$5=""),"",IFERROR(INDEX(Lists!$G$2:$G$2001,MATCH($A39&amp;"|"&amp;INT(Q$5),Lists!$F$2:$F$2001,0)),""))</f>
        <v/>
      </c>
      <c r="R39" s="36" t="str">
        <f>IF(OR($A39="",R$5=""),"",IFERROR(INDEX(Lists!$G$2:$G$2001,MATCH($A39&amp;"|"&amp;INT(R$5),Lists!$F$2:$F$2001,0)),""))</f>
        <v/>
      </c>
      <c r="S39" s="36" t="str">
        <f>IF(OR($A39="",S$5=""),"",IFERROR(INDEX(Lists!$G$2:$G$2001,MATCH($A39&amp;"|"&amp;INT(S$5),Lists!$F$2:$F$2001,0)),""))</f>
        <v/>
      </c>
      <c r="T39" s="36" t="str">
        <f>IF(OR($A39="",T$5=""),"",IFERROR(INDEX(Lists!$G$2:$G$2001,MATCH($A39&amp;"|"&amp;INT(T$5),Lists!$F$2:$F$2001,0)),""))</f>
        <v/>
      </c>
      <c r="U39" s="36" t="str">
        <f>IF(OR($A39="",U$5=""),"",IFERROR(INDEX(Lists!$G$2:$G$2001,MATCH($A39&amp;"|"&amp;INT(U$5),Lists!$F$2:$F$2001,0)),""))</f>
        <v/>
      </c>
      <c r="V39" s="36" t="str">
        <f>IF(OR($A39="",V$5=""),"",IFERROR(INDEX(Lists!$G$2:$G$2001,MATCH($A39&amp;"|"&amp;INT(V$5),Lists!$F$2:$F$2001,0)),""))</f>
        <v/>
      </c>
      <c r="W39" s="36" t="str">
        <f>IF(OR($A39="",W$5=""),"",IFERROR(INDEX(Lists!$G$2:$G$2001,MATCH($A39&amp;"|"&amp;INT(W$5),Lists!$F$2:$F$2001,0)),""))</f>
        <v/>
      </c>
      <c r="X39" s="36" t="str">
        <f>IF(OR($A39="",X$5=""),"",IFERROR(INDEX(Lists!$G$2:$G$2001,MATCH($A39&amp;"|"&amp;INT(X$5),Lists!$F$2:$F$2001,0)),""))</f>
        <v/>
      </c>
      <c r="Y39" s="36" t="str">
        <f>IF(OR($A39="",Y$5=""),"",IFERROR(INDEX(Lists!$G$2:$G$2001,MATCH($A39&amp;"|"&amp;INT(Y$5),Lists!$F$2:$F$2001,0)),""))</f>
        <v/>
      </c>
      <c r="Z39" s="36" t="str">
        <f>IF(OR($A39="",Z$5=""),"",IFERROR(INDEX(Lists!$G$2:$G$2001,MATCH($A39&amp;"|"&amp;INT(Z$5),Lists!$F$2:$F$2001,0)),""))</f>
        <v/>
      </c>
      <c r="AA39" s="36" t="str">
        <f>IF(OR($A39="",AA$5=""),"",IFERROR(INDEX(Lists!$G$2:$G$2001,MATCH($A39&amp;"|"&amp;INT(AA$5),Lists!$F$2:$F$2001,0)),""))</f>
        <v/>
      </c>
      <c r="AB39" s="36" t="str">
        <f>IF(OR($A39="",AB$5=""),"",IFERROR(INDEX(Lists!$G$2:$G$2001,MATCH($A39&amp;"|"&amp;INT(AB$5),Lists!$F$2:$F$2001,0)),""))</f>
        <v/>
      </c>
      <c r="AC39" s="36" t="str">
        <f>IF(OR($A39="",AC$5=""),"",IFERROR(INDEX(Lists!$G$2:$G$2001,MATCH($A39&amp;"|"&amp;INT(AC$5),Lists!$F$2:$F$2001,0)),""))</f>
        <v/>
      </c>
      <c r="AD39" s="36" t="str">
        <f>IF(OR($A39="",AD$5=""),"",IFERROR(INDEX(Lists!$G$2:$G$2001,MATCH($A39&amp;"|"&amp;INT(AD$5),Lists!$F$2:$F$2001,0)),""))</f>
        <v/>
      </c>
      <c r="AE39" s="36" t="str">
        <f>IF(OR($A39="",AE$5=""),"",IFERROR(INDEX(Lists!$G$2:$G$2001,MATCH($A39&amp;"|"&amp;INT(AE$5),Lists!$F$2:$F$2001,0)),""))</f>
        <v/>
      </c>
      <c r="AF39" s="36" t="str">
        <f>IF(OR($A39="",AF$5=""),"",IFERROR(INDEX(Lists!$G$2:$G$2001,MATCH($A39&amp;"|"&amp;INT(AF$5),Lists!$F$2:$F$2001,0)),""))</f>
        <v/>
      </c>
      <c r="AG39" s="23" t="str">
        <f>IF($A39="","",SUMPRODUCT((LEN(B39:AF39)&gt;0)*1))</f>
        <v/>
      </c>
    </row>
    <row r="40" spans="1:33" x14ac:dyDescent="0.25">
      <c r="A40" s="22" t="str">
        <f>IFERROR(INDEX(Employees!$A$2:$A$51,MATCH(35,Lists!$I$2:$I$51,0)),"")</f>
        <v/>
      </c>
      <c r="B40" s="36" t="str">
        <f>IF(OR($A40="",B$5=""),"",IFERROR(INDEX(Lists!$G$2:$G$2001,MATCH($A40&amp;"|"&amp;INT(B$5),Lists!$F$2:$F$2001,0)),""))</f>
        <v/>
      </c>
      <c r="C40" s="36" t="str">
        <f>IF(OR($A40="",C$5=""),"",IFERROR(INDEX(Lists!$G$2:$G$2001,MATCH($A40&amp;"|"&amp;INT(C$5),Lists!$F$2:$F$2001,0)),""))</f>
        <v/>
      </c>
      <c r="D40" s="36" t="str">
        <f>IF(OR($A40="",D$5=""),"",IFERROR(INDEX(Lists!$G$2:$G$2001,MATCH($A40&amp;"|"&amp;INT(D$5),Lists!$F$2:$F$2001,0)),""))</f>
        <v/>
      </c>
      <c r="E40" s="36" t="str">
        <f>IF(OR($A40="",E$5=""),"",IFERROR(INDEX(Lists!$G$2:$G$2001,MATCH($A40&amp;"|"&amp;INT(E$5),Lists!$F$2:$F$2001,0)),""))</f>
        <v/>
      </c>
      <c r="F40" s="36" t="str">
        <f>IF(OR($A40="",F$5=""),"",IFERROR(INDEX(Lists!$G$2:$G$2001,MATCH($A40&amp;"|"&amp;INT(F$5),Lists!$F$2:$F$2001,0)),""))</f>
        <v/>
      </c>
      <c r="G40" s="36" t="str">
        <f>IF(OR($A40="",G$5=""),"",IFERROR(INDEX(Lists!$G$2:$G$2001,MATCH($A40&amp;"|"&amp;INT(G$5),Lists!$F$2:$F$2001,0)),""))</f>
        <v/>
      </c>
      <c r="H40" s="36" t="str">
        <f>IF(OR($A40="",H$5=""),"",IFERROR(INDEX(Lists!$G$2:$G$2001,MATCH($A40&amp;"|"&amp;INT(H$5),Lists!$F$2:$F$2001,0)),""))</f>
        <v/>
      </c>
      <c r="I40" s="36" t="str">
        <f>IF(OR($A40="",I$5=""),"",IFERROR(INDEX(Lists!$G$2:$G$2001,MATCH($A40&amp;"|"&amp;INT(I$5),Lists!$F$2:$F$2001,0)),""))</f>
        <v/>
      </c>
      <c r="J40" s="36" t="str">
        <f>IF(OR($A40="",J$5=""),"",IFERROR(INDEX(Lists!$G$2:$G$2001,MATCH($A40&amp;"|"&amp;INT(J$5),Lists!$F$2:$F$2001,0)),""))</f>
        <v/>
      </c>
      <c r="K40" s="36" t="str">
        <f>IF(OR($A40="",K$5=""),"",IFERROR(INDEX(Lists!$G$2:$G$2001,MATCH($A40&amp;"|"&amp;INT(K$5),Lists!$F$2:$F$2001,0)),""))</f>
        <v/>
      </c>
      <c r="L40" s="36" t="str">
        <f>IF(OR($A40="",L$5=""),"",IFERROR(INDEX(Lists!$G$2:$G$2001,MATCH($A40&amp;"|"&amp;INT(L$5),Lists!$F$2:$F$2001,0)),""))</f>
        <v/>
      </c>
      <c r="M40" s="36" t="str">
        <f>IF(OR($A40="",M$5=""),"",IFERROR(INDEX(Lists!$G$2:$G$2001,MATCH($A40&amp;"|"&amp;INT(M$5),Lists!$F$2:$F$2001,0)),""))</f>
        <v/>
      </c>
      <c r="N40" s="36" t="str">
        <f>IF(OR($A40="",N$5=""),"",IFERROR(INDEX(Lists!$G$2:$G$2001,MATCH($A40&amp;"|"&amp;INT(N$5),Lists!$F$2:$F$2001,0)),""))</f>
        <v/>
      </c>
      <c r="O40" s="36" t="str">
        <f>IF(OR($A40="",O$5=""),"",IFERROR(INDEX(Lists!$G$2:$G$2001,MATCH($A40&amp;"|"&amp;INT(O$5),Lists!$F$2:$F$2001,0)),""))</f>
        <v/>
      </c>
      <c r="P40" s="36" t="str">
        <f>IF(OR($A40="",P$5=""),"",IFERROR(INDEX(Lists!$G$2:$G$2001,MATCH($A40&amp;"|"&amp;INT(P$5),Lists!$F$2:$F$2001,0)),""))</f>
        <v/>
      </c>
      <c r="Q40" s="36" t="str">
        <f>IF(OR($A40="",Q$5=""),"",IFERROR(INDEX(Lists!$G$2:$G$2001,MATCH($A40&amp;"|"&amp;INT(Q$5),Lists!$F$2:$F$2001,0)),""))</f>
        <v/>
      </c>
      <c r="R40" s="36" t="str">
        <f>IF(OR($A40="",R$5=""),"",IFERROR(INDEX(Lists!$G$2:$G$2001,MATCH($A40&amp;"|"&amp;INT(R$5),Lists!$F$2:$F$2001,0)),""))</f>
        <v/>
      </c>
      <c r="S40" s="36" t="str">
        <f>IF(OR($A40="",S$5=""),"",IFERROR(INDEX(Lists!$G$2:$G$2001,MATCH($A40&amp;"|"&amp;INT(S$5),Lists!$F$2:$F$2001,0)),""))</f>
        <v/>
      </c>
      <c r="T40" s="36" t="str">
        <f>IF(OR($A40="",T$5=""),"",IFERROR(INDEX(Lists!$G$2:$G$2001,MATCH($A40&amp;"|"&amp;INT(T$5),Lists!$F$2:$F$2001,0)),""))</f>
        <v/>
      </c>
      <c r="U40" s="36" t="str">
        <f>IF(OR($A40="",U$5=""),"",IFERROR(INDEX(Lists!$G$2:$G$2001,MATCH($A40&amp;"|"&amp;INT(U$5),Lists!$F$2:$F$2001,0)),""))</f>
        <v/>
      </c>
      <c r="V40" s="36" t="str">
        <f>IF(OR($A40="",V$5=""),"",IFERROR(INDEX(Lists!$G$2:$G$2001,MATCH($A40&amp;"|"&amp;INT(V$5),Lists!$F$2:$F$2001,0)),""))</f>
        <v/>
      </c>
      <c r="W40" s="36" t="str">
        <f>IF(OR($A40="",W$5=""),"",IFERROR(INDEX(Lists!$G$2:$G$2001,MATCH($A40&amp;"|"&amp;INT(W$5),Lists!$F$2:$F$2001,0)),""))</f>
        <v/>
      </c>
      <c r="X40" s="36" t="str">
        <f>IF(OR($A40="",X$5=""),"",IFERROR(INDEX(Lists!$G$2:$G$2001,MATCH($A40&amp;"|"&amp;INT(X$5),Lists!$F$2:$F$2001,0)),""))</f>
        <v/>
      </c>
      <c r="Y40" s="36" t="str">
        <f>IF(OR($A40="",Y$5=""),"",IFERROR(INDEX(Lists!$G$2:$G$2001,MATCH($A40&amp;"|"&amp;INT(Y$5),Lists!$F$2:$F$2001,0)),""))</f>
        <v/>
      </c>
      <c r="Z40" s="36" t="str">
        <f>IF(OR($A40="",Z$5=""),"",IFERROR(INDEX(Lists!$G$2:$G$2001,MATCH($A40&amp;"|"&amp;INT(Z$5),Lists!$F$2:$F$2001,0)),""))</f>
        <v/>
      </c>
      <c r="AA40" s="36" t="str">
        <f>IF(OR($A40="",AA$5=""),"",IFERROR(INDEX(Lists!$G$2:$G$2001,MATCH($A40&amp;"|"&amp;INT(AA$5),Lists!$F$2:$F$2001,0)),""))</f>
        <v/>
      </c>
      <c r="AB40" s="36" t="str">
        <f>IF(OR($A40="",AB$5=""),"",IFERROR(INDEX(Lists!$G$2:$G$2001,MATCH($A40&amp;"|"&amp;INT(AB$5),Lists!$F$2:$F$2001,0)),""))</f>
        <v/>
      </c>
      <c r="AC40" s="36" t="str">
        <f>IF(OR($A40="",AC$5=""),"",IFERROR(INDEX(Lists!$G$2:$G$2001,MATCH($A40&amp;"|"&amp;INT(AC$5),Lists!$F$2:$F$2001,0)),""))</f>
        <v/>
      </c>
      <c r="AD40" s="36" t="str">
        <f>IF(OR($A40="",AD$5=""),"",IFERROR(INDEX(Lists!$G$2:$G$2001,MATCH($A40&amp;"|"&amp;INT(AD$5),Lists!$F$2:$F$2001,0)),""))</f>
        <v/>
      </c>
      <c r="AE40" s="36" t="str">
        <f>IF(OR($A40="",AE$5=""),"",IFERROR(INDEX(Lists!$G$2:$G$2001,MATCH($A40&amp;"|"&amp;INT(AE$5),Lists!$F$2:$F$2001,0)),""))</f>
        <v/>
      </c>
      <c r="AF40" s="36" t="str">
        <f>IF(OR($A40="",AF$5=""),"",IFERROR(INDEX(Lists!$G$2:$G$2001,MATCH($A40&amp;"|"&amp;INT(AF$5),Lists!$F$2:$F$2001,0)),""))</f>
        <v/>
      </c>
      <c r="AG40" s="23" t="str">
        <f>IF($A40="","",SUMPRODUCT((LEN(B40:AF40)&gt;0)*1))</f>
        <v/>
      </c>
    </row>
    <row r="41" spans="1:33" x14ac:dyDescent="0.25">
      <c r="A41" s="22" t="str">
        <f>IFERROR(INDEX(Employees!$A$2:$A$51,MATCH(36,Lists!$I$2:$I$51,0)),"")</f>
        <v/>
      </c>
      <c r="B41" s="36" t="str">
        <f>IF(OR($A41="",B$5=""),"",IFERROR(INDEX(Lists!$G$2:$G$2001,MATCH($A41&amp;"|"&amp;INT(B$5),Lists!$F$2:$F$2001,0)),""))</f>
        <v/>
      </c>
      <c r="C41" s="36" t="str">
        <f>IF(OR($A41="",C$5=""),"",IFERROR(INDEX(Lists!$G$2:$G$2001,MATCH($A41&amp;"|"&amp;INT(C$5),Lists!$F$2:$F$2001,0)),""))</f>
        <v/>
      </c>
      <c r="D41" s="36" t="str">
        <f>IF(OR($A41="",D$5=""),"",IFERROR(INDEX(Lists!$G$2:$G$2001,MATCH($A41&amp;"|"&amp;INT(D$5),Lists!$F$2:$F$2001,0)),""))</f>
        <v/>
      </c>
      <c r="E41" s="36" t="str">
        <f>IF(OR($A41="",E$5=""),"",IFERROR(INDEX(Lists!$G$2:$G$2001,MATCH($A41&amp;"|"&amp;INT(E$5),Lists!$F$2:$F$2001,0)),""))</f>
        <v/>
      </c>
      <c r="F41" s="36" t="str">
        <f>IF(OR($A41="",F$5=""),"",IFERROR(INDEX(Lists!$G$2:$G$2001,MATCH($A41&amp;"|"&amp;INT(F$5),Lists!$F$2:$F$2001,0)),""))</f>
        <v/>
      </c>
      <c r="G41" s="36" t="str">
        <f>IF(OR($A41="",G$5=""),"",IFERROR(INDEX(Lists!$G$2:$G$2001,MATCH($A41&amp;"|"&amp;INT(G$5),Lists!$F$2:$F$2001,0)),""))</f>
        <v/>
      </c>
      <c r="H41" s="36" t="str">
        <f>IF(OR($A41="",H$5=""),"",IFERROR(INDEX(Lists!$G$2:$G$2001,MATCH($A41&amp;"|"&amp;INT(H$5),Lists!$F$2:$F$2001,0)),""))</f>
        <v/>
      </c>
      <c r="I41" s="36" t="str">
        <f>IF(OR($A41="",I$5=""),"",IFERROR(INDEX(Lists!$G$2:$G$2001,MATCH($A41&amp;"|"&amp;INT(I$5),Lists!$F$2:$F$2001,0)),""))</f>
        <v/>
      </c>
      <c r="J41" s="36" t="str">
        <f>IF(OR($A41="",J$5=""),"",IFERROR(INDEX(Lists!$G$2:$G$2001,MATCH($A41&amp;"|"&amp;INT(J$5),Lists!$F$2:$F$2001,0)),""))</f>
        <v/>
      </c>
      <c r="K41" s="36" t="str">
        <f>IF(OR($A41="",K$5=""),"",IFERROR(INDEX(Lists!$G$2:$G$2001,MATCH($A41&amp;"|"&amp;INT(K$5),Lists!$F$2:$F$2001,0)),""))</f>
        <v/>
      </c>
      <c r="L41" s="36" t="str">
        <f>IF(OR($A41="",L$5=""),"",IFERROR(INDEX(Lists!$G$2:$G$2001,MATCH($A41&amp;"|"&amp;INT(L$5),Lists!$F$2:$F$2001,0)),""))</f>
        <v/>
      </c>
      <c r="M41" s="36" t="str">
        <f>IF(OR($A41="",M$5=""),"",IFERROR(INDEX(Lists!$G$2:$G$2001,MATCH($A41&amp;"|"&amp;INT(M$5),Lists!$F$2:$F$2001,0)),""))</f>
        <v/>
      </c>
      <c r="N41" s="36" t="str">
        <f>IF(OR($A41="",N$5=""),"",IFERROR(INDEX(Lists!$G$2:$G$2001,MATCH($A41&amp;"|"&amp;INT(N$5),Lists!$F$2:$F$2001,0)),""))</f>
        <v/>
      </c>
      <c r="O41" s="36" t="str">
        <f>IF(OR($A41="",O$5=""),"",IFERROR(INDEX(Lists!$G$2:$G$2001,MATCH($A41&amp;"|"&amp;INT(O$5),Lists!$F$2:$F$2001,0)),""))</f>
        <v/>
      </c>
      <c r="P41" s="36" t="str">
        <f>IF(OR($A41="",P$5=""),"",IFERROR(INDEX(Lists!$G$2:$G$2001,MATCH($A41&amp;"|"&amp;INT(P$5),Lists!$F$2:$F$2001,0)),""))</f>
        <v/>
      </c>
      <c r="Q41" s="36" t="str">
        <f>IF(OR($A41="",Q$5=""),"",IFERROR(INDEX(Lists!$G$2:$G$2001,MATCH($A41&amp;"|"&amp;INT(Q$5),Lists!$F$2:$F$2001,0)),""))</f>
        <v/>
      </c>
      <c r="R41" s="36" t="str">
        <f>IF(OR($A41="",R$5=""),"",IFERROR(INDEX(Lists!$G$2:$G$2001,MATCH($A41&amp;"|"&amp;INT(R$5),Lists!$F$2:$F$2001,0)),""))</f>
        <v/>
      </c>
      <c r="S41" s="36" t="str">
        <f>IF(OR($A41="",S$5=""),"",IFERROR(INDEX(Lists!$G$2:$G$2001,MATCH($A41&amp;"|"&amp;INT(S$5),Lists!$F$2:$F$2001,0)),""))</f>
        <v/>
      </c>
      <c r="T41" s="36" t="str">
        <f>IF(OR($A41="",T$5=""),"",IFERROR(INDEX(Lists!$G$2:$G$2001,MATCH($A41&amp;"|"&amp;INT(T$5),Lists!$F$2:$F$2001,0)),""))</f>
        <v/>
      </c>
      <c r="U41" s="36" t="str">
        <f>IF(OR($A41="",U$5=""),"",IFERROR(INDEX(Lists!$G$2:$G$2001,MATCH($A41&amp;"|"&amp;INT(U$5),Lists!$F$2:$F$2001,0)),""))</f>
        <v/>
      </c>
      <c r="V41" s="36" t="str">
        <f>IF(OR($A41="",V$5=""),"",IFERROR(INDEX(Lists!$G$2:$G$2001,MATCH($A41&amp;"|"&amp;INT(V$5),Lists!$F$2:$F$2001,0)),""))</f>
        <v/>
      </c>
      <c r="W41" s="36" t="str">
        <f>IF(OR($A41="",W$5=""),"",IFERROR(INDEX(Lists!$G$2:$G$2001,MATCH($A41&amp;"|"&amp;INT(W$5),Lists!$F$2:$F$2001,0)),""))</f>
        <v/>
      </c>
      <c r="X41" s="36" t="str">
        <f>IF(OR($A41="",X$5=""),"",IFERROR(INDEX(Lists!$G$2:$G$2001,MATCH($A41&amp;"|"&amp;INT(X$5),Lists!$F$2:$F$2001,0)),""))</f>
        <v/>
      </c>
      <c r="Y41" s="36" t="str">
        <f>IF(OR($A41="",Y$5=""),"",IFERROR(INDEX(Lists!$G$2:$G$2001,MATCH($A41&amp;"|"&amp;INT(Y$5),Lists!$F$2:$F$2001,0)),""))</f>
        <v/>
      </c>
      <c r="Z41" s="36" t="str">
        <f>IF(OR($A41="",Z$5=""),"",IFERROR(INDEX(Lists!$G$2:$G$2001,MATCH($A41&amp;"|"&amp;INT(Z$5),Lists!$F$2:$F$2001,0)),""))</f>
        <v/>
      </c>
      <c r="AA41" s="36" t="str">
        <f>IF(OR($A41="",AA$5=""),"",IFERROR(INDEX(Lists!$G$2:$G$2001,MATCH($A41&amp;"|"&amp;INT(AA$5),Lists!$F$2:$F$2001,0)),""))</f>
        <v/>
      </c>
      <c r="AB41" s="36" t="str">
        <f>IF(OR($A41="",AB$5=""),"",IFERROR(INDEX(Lists!$G$2:$G$2001,MATCH($A41&amp;"|"&amp;INT(AB$5),Lists!$F$2:$F$2001,0)),""))</f>
        <v/>
      </c>
      <c r="AC41" s="36" t="str">
        <f>IF(OR($A41="",AC$5=""),"",IFERROR(INDEX(Lists!$G$2:$G$2001,MATCH($A41&amp;"|"&amp;INT(AC$5),Lists!$F$2:$F$2001,0)),""))</f>
        <v/>
      </c>
      <c r="AD41" s="36" t="str">
        <f>IF(OR($A41="",AD$5=""),"",IFERROR(INDEX(Lists!$G$2:$G$2001,MATCH($A41&amp;"|"&amp;INT(AD$5),Lists!$F$2:$F$2001,0)),""))</f>
        <v/>
      </c>
      <c r="AE41" s="36" t="str">
        <f>IF(OR($A41="",AE$5=""),"",IFERROR(INDEX(Lists!$G$2:$G$2001,MATCH($A41&amp;"|"&amp;INT(AE$5),Lists!$F$2:$F$2001,0)),""))</f>
        <v/>
      </c>
      <c r="AF41" s="36" t="str">
        <f>IF(OR($A41="",AF$5=""),"",IFERROR(INDEX(Lists!$G$2:$G$2001,MATCH($A41&amp;"|"&amp;INT(AF$5),Lists!$F$2:$F$2001,0)),""))</f>
        <v/>
      </c>
      <c r="AG41" s="23" t="str">
        <f>IF($A41="","",SUMPRODUCT((LEN(B41:AF41)&gt;0)*1))</f>
        <v/>
      </c>
    </row>
    <row r="42" spans="1:33" x14ac:dyDescent="0.25">
      <c r="A42" s="22" t="str">
        <f>IFERROR(INDEX(Employees!$A$2:$A$51,MATCH(37,Lists!$I$2:$I$51,0)),"")</f>
        <v/>
      </c>
      <c r="B42" s="36" t="str">
        <f>IF(OR($A42="",B$5=""),"",IFERROR(INDEX(Lists!$G$2:$G$2001,MATCH($A42&amp;"|"&amp;INT(B$5),Lists!$F$2:$F$2001,0)),""))</f>
        <v/>
      </c>
      <c r="C42" s="36" t="str">
        <f>IF(OR($A42="",C$5=""),"",IFERROR(INDEX(Lists!$G$2:$G$2001,MATCH($A42&amp;"|"&amp;INT(C$5),Lists!$F$2:$F$2001,0)),""))</f>
        <v/>
      </c>
      <c r="D42" s="36" t="str">
        <f>IF(OR($A42="",D$5=""),"",IFERROR(INDEX(Lists!$G$2:$G$2001,MATCH($A42&amp;"|"&amp;INT(D$5),Lists!$F$2:$F$2001,0)),""))</f>
        <v/>
      </c>
      <c r="E42" s="36" t="str">
        <f>IF(OR($A42="",E$5=""),"",IFERROR(INDEX(Lists!$G$2:$G$2001,MATCH($A42&amp;"|"&amp;INT(E$5),Lists!$F$2:$F$2001,0)),""))</f>
        <v/>
      </c>
      <c r="F42" s="36" t="str">
        <f>IF(OR($A42="",F$5=""),"",IFERROR(INDEX(Lists!$G$2:$G$2001,MATCH($A42&amp;"|"&amp;INT(F$5),Lists!$F$2:$F$2001,0)),""))</f>
        <v/>
      </c>
      <c r="G42" s="36" t="str">
        <f>IF(OR($A42="",G$5=""),"",IFERROR(INDEX(Lists!$G$2:$G$2001,MATCH($A42&amp;"|"&amp;INT(G$5),Lists!$F$2:$F$2001,0)),""))</f>
        <v/>
      </c>
      <c r="H42" s="36" t="str">
        <f>IF(OR($A42="",H$5=""),"",IFERROR(INDEX(Lists!$G$2:$G$2001,MATCH($A42&amp;"|"&amp;INT(H$5),Lists!$F$2:$F$2001,0)),""))</f>
        <v/>
      </c>
      <c r="I42" s="36" t="str">
        <f>IF(OR($A42="",I$5=""),"",IFERROR(INDEX(Lists!$G$2:$G$2001,MATCH($A42&amp;"|"&amp;INT(I$5),Lists!$F$2:$F$2001,0)),""))</f>
        <v/>
      </c>
      <c r="J42" s="36" t="str">
        <f>IF(OR($A42="",J$5=""),"",IFERROR(INDEX(Lists!$G$2:$G$2001,MATCH($A42&amp;"|"&amp;INT(J$5),Lists!$F$2:$F$2001,0)),""))</f>
        <v/>
      </c>
      <c r="K42" s="36" t="str">
        <f>IF(OR($A42="",K$5=""),"",IFERROR(INDEX(Lists!$G$2:$G$2001,MATCH($A42&amp;"|"&amp;INT(K$5),Lists!$F$2:$F$2001,0)),""))</f>
        <v/>
      </c>
      <c r="L42" s="36" t="str">
        <f>IF(OR($A42="",L$5=""),"",IFERROR(INDEX(Lists!$G$2:$G$2001,MATCH($A42&amp;"|"&amp;INT(L$5),Lists!$F$2:$F$2001,0)),""))</f>
        <v/>
      </c>
      <c r="M42" s="36" t="str">
        <f>IF(OR($A42="",M$5=""),"",IFERROR(INDEX(Lists!$G$2:$G$2001,MATCH($A42&amp;"|"&amp;INT(M$5),Lists!$F$2:$F$2001,0)),""))</f>
        <v/>
      </c>
      <c r="N42" s="36" t="str">
        <f>IF(OR($A42="",N$5=""),"",IFERROR(INDEX(Lists!$G$2:$G$2001,MATCH($A42&amp;"|"&amp;INT(N$5),Lists!$F$2:$F$2001,0)),""))</f>
        <v/>
      </c>
      <c r="O42" s="36" t="str">
        <f>IF(OR($A42="",O$5=""),"",IFERROR(INDEX(Lists!$G$2:$G$2001,MATCH($A42&amp;"|"&amp;INT(O$5),Lists!$F$2:$F$2001,0)),""))</f>
        <v/>
      </c>
      <c r="P42" s="36" t="str">
        <f>IF(OR($A42="",P$5=""),"",IFERROR(INDEX(Lists!$G$2:$G$2001,MATCH($A42&amp;"|"&amp;INT(P$5),Lists!$F$2:$F$2001,0)),""))</f>
        <v/>
      </c>
      <c r="Q42" s="36" t="str">
        <f>IF(OR($A42="",Q$5=""),"",IFERROR(INDEX(Lists!$G$2:$G$2001,MATCH($A42&amp;"|"&amp;INT(Q$5),Lists!$F$2:$F$2001,0)),""))</f>
        <v/>
      </c>
      <c r="R42" s="36" t="str">
        <f>IF(OR($A42="",R$5=""),"",IFERROR(INDEX(Lists!$G$2:$G$2001,MATCH($A42&amp;"|"&amp;INT(R$5),Lists!$F$2:$F$2001,0)),""))</f>
        <v/>
      </c>
      <c r="S42" s="36" t="str">
        <f>IF(OR($A42="",S$5=""),"",IFERROR(INDEX(Lists!$G$2:$G$2001,MATCH($A42&amp;"|"&amp;INT(S$5),Lists!$F$2:$F$2001,0)),""))</f>
        <v/>
      </c>
      <c r="T42" s="36" t="str">
        <f>IF(OR($A42="",T$5=""),"",IFERROR(INDEX(Lists!$G$2:$G$2001,MATCH($A42&amp;"|"&amp;INT(T$5),Lists!$F$2:$F$2001,0)),""))</f>
        <v/>
      </c>
      <c r="U42" s="36" t="str">
        <f>IF(OR($A42="",U$5=""),"",IFERROR(INDEX(Lists!$G$2:$G$2001,MATCH($A42&amp;"|"&amp;INT(U$5),Lists!$F$2:$F$2001,0)),""))</f>
        <v/>
      </c>
      <c r="V42" s="36" t="str">
        <f>IF(OR($A42="",V$5=""),"",IFERROR(INDEX(Lists!$G$2:$G$2001,MATCH($A42&amp;"|"&amp;INT(V$5),Lists!$F$2:$F$2001,0)),""))</f>
        <v/>
      </c>
      <c r="W42" s="36" t="str">
        <f>IF(OR($A42="",W$5=""),"",IFERROR(INDEX(Lists!$G$2:$G$2001,MATCH($A42&amp;"|"&amp;INT(W$5),Lists!$F$2:$F$2001,0)),""))</f>
        <v/>
      </c>
      <c r="X42" s="36" t="str">
        <f>IF(OR($A42="",X$5=""),"",IFERROR(INDEX(Lists!$G$2:$G$2001,MATCH($A42&amp;"|"&amp;INT(X$5),Lists!$F$2:$F$2001,0)),""))</f>
        <v/>
      </c>
      <c r="Y42" s="36" t="str">
        <f>IF(OR($A42="",Y$5=""),"",IFERROR(INDEX(Lists!$G$2:$G$2001,MATCH($A42&amp;"|"&amp;INT(Y$5),Lists!$F$2:$F$2001,0)),""))</f>
        <v/>
      </c>
      <c r="Z42" s="36" t="str">
        <f>IF(OR($A42="",Z$5=""),"",IFERROR(INDEX(Lists!$G$2:$G$2001,MATCH($A42&amp;"|"&amp;INT(Z$5),Lists!$F$2:$F$2001,0)),""))</f>
        <v/>
      </c>
      <c r="AA42" s="36" t="str">
        <f>IF(OR($A42="",AA$5=""),"",IFERROR(INDEX(Lists!$G$2:$G$2001,MATCH($A42&amp;"|"&amp;INT(AA$5),Lists!$F$2:$F$2001,0)),""))</f>
        <v/>
      </c>
      <c r="AB42" s="36" t="str">
        <f>IF(OR($A42="",AB$5=""),"",IFERROR(INDEX(Lists!$G$2:$G$2001,MATCH($A42&amp;"|"&amp;INT(AB$5),Lists!$F$2:$F$2001,0)),""))</f>
        <v/>
      </c>
      <c r="AC42" s="36" t="str">
        <f>IF(OR($A42="",AC$5=""),"",IFERROR(INDEX(Lists!$G$2:$G$2001,MATCH($A42&amp;"|"&amp;INT(AC$5),Lists!$F$2:$F$2001,0)),""))</f>
        <v/>
      </c>
      <c r="AD42" s="36" t="str">
        <f>IF(OR($A42="",AD$5=""),"",IFERROR(INDEX(Lists!$G$2:$G$2001,MATCH($A42&amp;"|"&amp;INT(AD$5),Lists!$F$2:$F$2001,0)),""))</f>
        <v/>
      </c>
      <c r="AE42" s="36" t="str">
        <f>IF(OR($A42="",AE$5=""),"",IFERROR(INDEX(Lists!$G$2:$G$2001,MATCH($A42&amp;"|"&amp;INT(AE$5),Lists!$F$2:$F$2001,0)),""))</f>
        <v/>
      </c>
      <c r="AF42" s="36" t="str">
        <f>IF(OR($A42="",AF$5=""),"",IFERROR(INDEX(Lists!$G$2:$G$2001,MATCH($A42&amp;"|"&amp;INT(AF$5),Lists!$F$2:$F$2001,0)),""))</f>
        <v/>
      </c>
      <c r="AG42" s="23" t="str">
        <f>IF($A42="","",SUMPRODUCT((LEN(B42:AF42)&gt;0)*1))</f>
        <v/>
      </c>
    </row>
    <row r="43" spans="1:33" x14ac:dyDescent="0.25">
      <c r="A43" s="22" t="str">
        <f>IFERROR(INDEX(Employees!$A$2:$A$51,MATCH(38,Lists!$I$2:$I$51,0)),"")</f>
        <v/>
      </c>
      <c r="B43" s="36" t="str">
        <f>IF(OR($A43="",B$5=""),"",IFERROR(INDEX(Lists!$G$2:$G$2001,MATCH($A43&amp;"|"&amp;INT(B$5),Lists!$F$2:$F$2001,0)),""))</f>
        <v/>
      </c>
      <c r="C43" s="36" t="str">
        <f>IF(OR($A43="",C$5=""),"",IFERROR(INDEX(Lists!$G$2:$G$2001,MATCH($A43&amp;"|"&amp;INT(C$5),Lists!$F$2:$F$2001,0)),""))</f>
        <v/>
      </c>
      <c r="D43" s="36" t="str">
        <f>IF(OR($A43="",D$5=""),"",IFERROR(INDEX(Lists!$G$2:$G$2001,MATCH($A43&amp;"|"&amp;INT(D$5),Lists!$F$2:$F$2001,0)),""))</f>
        <v/>
      </c>
      <c r="E43" s="36" t="str">
        <f>IF(OR($A43="",E$5=""),"",IFERROR(INDEX(Lists!$G$2:$G$2001,MATCH($A43&amp;"|"&amp;INT(E$5),Lists!$F$2:$F$2001,0)),""))</f>
        <v/>
      </c>
      <c r="F43" s="36" t="str">
        <f>IF(OR($A43="",F$5=""),"",IFERROR(INDEX(Lists!$G$2:$G$2001,MATCH($A43&amp;"|"&amp;INT(F$5),Lists!$F$2:$F$2001,0)),""))</f>
        <v/>
      </c>
      <c r="G43" s="36" t="str">
        <f>IF(OR($A43="",G$5=""),"",IFERROR(INDEX(Lists!$G$2:$G$2001,MATCH($A43&amp;"|"&amp;INT(G$5),Lists!$F$2:$F$2001,0)),""))</f>
        <v/>
      </c>
      <c r="H43" s="36" t="str">
        <f>IF(OR($A43="",H$5=""),"",IFERROR(INDEX(Lists!$G$2:$G$2001,MATCH($A43&amp;"|"&amp;INT(H$5),Lists!$F$2:$F$2001,0)),""))</f>
        <v/>
      </c>
      <c r="I43" s="36" t="str">
        <f>IF(OR($A43="",I$5=""),"",IFERROR(INDEX(Lists!$G$2:$G$2001,MATCH($A43&amp;"|"&amp;INT(I$5),Lists!$F$2:$F$2001,0)),""))</f>
        <v/>
      </c>
      <c r="J43" s="36" t="str">
        <f>IF(OR($A43="",J$5=""),"",IFERROR(INDEX(Lists!$G$2:$G$2001,MATCH($A43&amp;"|"&amp;INT(J$5),Lists!$F$2:$F$2001,0)),""))</f>
        <v/>
      </c>
      <c r="K43" s="36" t="str">
        <f>IF(OR($A43="",K$5=""),"",IFERROR(INDEX(Lists!$G$2:$G$2001,MATCH($A43&amp;"|"&amp;INT(K$5),Lists!$F$2:$F$2001,0)),""))</f>
        <v/>
      </c>
      <c r="L43" s="36" t="str">
        <f>IF(OR($A43="",L$5=""),"",IFERROR(INDEX(Lists!$G$2:$G$2001,MATCH($A43&amp;"|"&amp;INT(L$5),Lists!$F$2:$F$2001,0)),""))</f>
        <v/>
      </c>
      <c r="M43" s="36" t="str">
        <f>IF(OR($A43="",M$5=""),"",IFERROR(INDEX(Lists!$G$2:$G$2001,MATCH($A43&amp;"|"&amp;INT(M$5),Lists!$F$2:$F$2001,0)),""))</f>
        <v/>
      </c>
      <c r="N43" s="36" t="str">
        <f>IF(OR($A43="",N$5=""),"",IFERROR(INDEX(Lists!$G$2:$G$2001,MATCH($A43&amp;"|"&amp;INT(N$5),Lists!$F$2:$F$2001,0)),""))</f>
        <v/>
      </c>
      <c r="O43" s="36" t="str">
        <f>IF(OR($A43="",O$5=""),"",IFERROR(INDEX(Lists!$G$2:$G$2001,MATCH($A43&amp;"|"&amp;INT(O$5),Lists!$F$2:$F$2001,0)),""))</f>
        <v/>
      </c>
      <c r="P43" s="36" t="str">
        <f>IF(OR($A43="",P$5=""),"",IFERROR(INDEX(Lists!$G$2:$G$2001,MATCH($A43&amp;"|"&amp;INT(P$5),Lists!$F$2:$F$2001,0)),""))</f>
        <v/>
      </c>
      <c r="Q43" s="36" t="str">
        <f>IF(OR($A43="",Q$5=""),"",IFERROR(INDEX(Lists!$G$2:$G$2001,MATCH($A43&amp;"|"&amp;INT(Q$5),Lists!$F$2:$F$2001,0)),""))</f>
        <v/>
      </c>
      <c r="R43" s="36" t="str">
        <f>IF(OR($A43="",R$5=""),"",IFERROR(INDEX(Lists!$G$2:$G$2001,MATCH($A43&amp;"|"&amp;INT(R$5),Lists!$F$2:$F$2001,0)),""))</f>
        <v/>
      </c>
      <c r="S43" s="36" t="str">
        <f>IF(OR($A43="",S$5=""),"",IFERROR(INDEX(Lists!$G$2:$G$2001,MATCH($A43&amp;"|"&amp;INT(S$5),Lists!$F$2:$F$2001,0)),""))</f>
        <v/>
      </c>
      <c r="T43" s="36" t="str">
        <f>IF(OR($A43="",T$5=""),"",IFERROR(INDEX(Lists!$G$2:$G$2001,MATCH($A43&amp;"|"&amp;INT(T$5),Lists!$F$2:$F$2001,0)),""))</f>
        <v/>
      </c>
      <c r="U43" s="36" t="str">
        <f>IF(OR($A43="",U$5=""),"",IFERROR(INDEX(Lists!$G$2:$G$2001,MATCH($A43&amp;"|"&amp;INT(U$5),Lists!$F$2:$F$2001,0)),""))</f>
        <v/>
      </c>
      <c r="V43" s="36" t="str">
        <f>IF(OR($A43="",V$5=""),"",IFERROR(INDEX(Lists!$G$2:$G$2001,MATCH($A43&amp;"|"&amp;INT(V$5),Lists!$F$2:$F$2001,0)),""))</f>
        <v/>
      </c>
      <c r="W43" s="36" t="str">
        <f>IF(OR($A43="",W$5=""),"",IFERROR(INDEX(Lists!$G$2:$G$2001,MATCH($A43&amp;"|"&amp;INT(W$5),Lists!$F$2:$F$2001,0)),""))</f>
        <v/>
      </c>
      <c r="X43" s="36" t="str">
        <f>IF(OR($A43="",X$5=""),"",IFERROR(INDEX(Lists!$G$2:$G$2001,MATCH($A43&amp;"|"&amp;INT(X$5),Lists!$F$2:$F$2001,0)),""))</f>
        <v/>
      </c>
      <c r="Y43" s="36" t="str">
        <f>IF(OR($A43="",Y$5=""),"",IFERROR(INDEX(Lists!$G$2:$G$2001,MATCH($A43&amp;"|"&amp;INT(Y$5),Lists!$F$2:$F$2001,0)),""))</f>
        <v/>
      </c>
      <c r="Z43" s="36" t="str">
        <f>IF(OR($A43="",Z$5=""),"",IFERROR(INDEX(Lists!$G$2:$G$2001,MATCH($A43&amp;"|"&amp;INT(Z$5),Lists!$F$2:$F$2001,0)),""))</f>
        <v/>
      </c>
      <c r="AA43" s="36" t="str">
        <f>IF(OR($A43="",AA$5=""),"",IFERROR(INDEX(Lists!$G$2:$G$2001,MATCH($A43&amp;"|"&amp;INT(AA$5),Lists!$F$2:$F$2001,0)),""))</f>
        <v/>
      </c>
      <c r="AB43" s="36" t="str">
        <f>IF(OR($A43="",AB$5=""),"",IFERROR(INDEX(Lists!$G$2:$G$2001,MATCH($A43&amp;"|"&amp;INT(AB$5),Lists!$F$2:$F$2001,0)),""))</f>
        <v/>
      </c>
      <c r="AC43" s="36" t="str">
        <f>IF(OR($A43="",AC$5=""),"",IFERROR(INDEX(Lists!$G$2:$G$2001,MATCH($A43&amp;"|"&amp;INT(AC$5),Lists!$F$2:$F$2001,0)),""))</f>
        <v/>
      </c>
      <c r="AD43" s="36" t="str">
        <f>IF(OR($A43="",AD$5=""),"",IFERROR(INDEX(Lists!$G$2:$G$2001,MATCH($A43&amp;"|"&amp;INT(AD$5),Lists!$F$2:$F$2001,0)),""))</f>
        <v/>
      </c>
      <c r="AE43" s="36" t="str">
        <f>IF(OR($A43="",AE$5=""),"",IFERROR(INDEX(Lists!$G$2:$G$2001,MATCH($A43&amp;"|"&amp;INT(AE$5),Lists!$F$2:$F$2001,0)),""))</f>
        <v/>
      </c>
      <c r="AF43" s="36" t="str">
        <f>IF(OR($A43="",AF$5=""),"",IFERROR(INDEX(Lists!$G$2:$G$2001,MATCH($A43&amp;"|"&amp;INT(AF$5),Lists!$F$2:$F$2001,0)),""))</f>
        <v/>
      </c>
      <c r="AG43" s="23" t="str">
        <f>IF($A43="","",SUMPRODUCT((LEN(B43:AF43)&gt;0)*1))</f>
        <v/>
      </c>
    </row>
    <row r="44" spans="1:33" x14ac:dyDescent="0.25">
      <c r="A44" s="22" t="str">
        <f>IFERROR(INDEX(Employees!$A$2:$A$51,MATCH(39,Lists!$I$2:$I$51,0)),"")</f>
        <v/>
      </c>
      <c r="B44" s="36" t="str">
        <f>IF(OR($A44="",B$5=""),"",IFERROR(INDEX(Lists!$G$2:$G$2001,MATCH($A44&amp;"|"&amp;INT(B$5),Lists!$F$2:$F$2001,0)),""))</f>
        <v/>
      </c>
      <c r="C44" s="36" t="str">
        <f>IF(OR($A44="",C$5=""),"",IFERROR(INDEX(Lists!$G$2:$G$2001,MATCH($A44&amp;"|"&amp;INT(C$5),Lists!$F$2:$F$2001,0)),""))</f>
        <v/>
      </c>
      <c r="D44" s="36" t="str">
        <f>IF(OR($A44="",D$5=""),"",IFERROR(INDEX(Lists!$G$2:$G$2001,MATCH($A44&amp;"|"&amp;INT(D$5),Lists!$F$2:$F$2001,0)),""))</f>
        <v/>
      </c>
      <c r="E44" s="36" t="str">
        <f>IF(OR($A44="",E$5=""),"",IFERROR(INDEX(Lists!$G$2:$G$2001,MATCH($A44&amp;"|"&amp;INT(E$5),Lists!$F$2:$F$2001,0)),""))</f>
        <v/>
      </c>
      <c r="F44" s="36" t="str">
        <f>IF(OR($A44="",F$5=""),"",IFERROR(INDEX(Lists!$G$2:$G$2001,MATCH($A44&amp;"|"&amp;INT(F$5),Lists!$F$2:$F$2001,0)),""))</f>
        <v/>
      </c>
      <c r="G44" s="36" t="str">
        <f>IF(OR($A44="",G$5=""),"",IFERROR(INDEX(Lists!$G$2:$G$2001,MATCH($A44&amp;"|"&amp;INT(G$5),Lists!$F$2:$F$2001,0)),""))</f>
        <v/>
      </c>
      <c r="H44" s="36" t="str">
        <f>IF(OR($A44="",H$5=""),"",IFERROR(INDEX(Lists!$G$2:$G$2001,MATCH($A44&amp;"|"&amp;INT(H$5),Lists!$F$2:$F$2001,0)),""))</f>
        <v/>
      </c>
      <c r="I44" s="36" t="str">
        <f>IF(OR($A44="",I$5=""),"",IFERROR(INDEX(Lists!$G$2:$G$2001,MATCH($A44&amp;"|"&amp;INT(I$5),Lists!$F$2:$F$2001,0)),""))</f>
        <v/>
      </c>
      <c r="J44" s="36" t="str">
        <f>IF(OR($A44="",J$5=""),"",IFERROR(INDEX(Lists!$G$2:$G$2001,MATCH($A44&amp;"|"&amp;INT(J$5),Lists!$F$2:$F$2001,0)),""))</f>
        <v/>
      </c>
      <c r="K44" s="36" t="str">
        <f>IF(OR($A44="",K$5=""),"",IFERROR(INDEX(Lists!$G$2:$G$2001,MATCH($A44&amp;"|"&amp;INT(K$5),Lists!$F$2:$F$2001,0)),""))</f>
        <v/>
      </c>
      <c r="L44" s="36" t="str">
        <f>IF(OR($A44="",L$5=""),"",IFERROR(INDEX(Lists!$G$2:$G$2001,MATCH($A44&amp;"|"&amp;INT(L$5),Lists!$F$2:$F$2001,0)),""))</f>
        <v/>
      </c>
      <c r="M44" s="36" t="str">
        <f>IF(OR($A44="",M$5=""),"",IFERROR(INDEX(Lists!$G$2:$G$2001,MATCH($A44&amp;"|"&amp;INT(M$5),Lists!$F$2:$F$2001,0)),""))</f>
        <v/>
      </c>
      <c r="N44" s="36" t="str">
        <f>IF(OR($A44="",N$5=""),"",IFERROR(INDEX(Lists!$G$2:$G$2001,MATCH($A44&amp;"|"&amp;INT(N$5),Lists!$F$2:$F$2001,0)),""))</f>
        <v/>
      </c>
      <c r="O44" s="36" t="str">
        <f>IF(OR($A44="",O$5=""),"",IFERROR(INDEX(Lists!$G$2:$G$2001,MATCH($A44&amp;"|"&amp;INT(O$5),Lists!$F$2:$F$2001,0)),""))</f>
        <v/>
      </c>
      <c r="P44" s="36" t="str">
        <f>IF(OR($A44="",P$5=""),"",IFERROR(INDEX(Lists!$G$2:$G$2001,MATCH($A44&amp;"|"&amp;INT(P$5),Lists!$F$2:$F$2001,0)),""))</f>
        <v/>
      </c>
      <c r="Q44" s="36" t="str">
        <f>IF(OR($A44="",Q$5=""),"",IFERROR(INDEX(Lists!$G$2:$G$2001,MATCH($A44&amp;"|"&amp;INT(Q$5),Lists!$F$2:$F$2001,0)),""))</f>
        <v/>
      </c>
      <c r="R44" s="36" t="str">
        <f>IF(OR($A44="",R$5=""),"",IFERROR(INDEX(Lists!$G$2:$G$2001,MATCH($A44&amp;"|"&amp;INT(R$5),Lists!$F$2:$F$2001,0)),""))</f>
        <v/>
      </c>
      <c r="S44" s="36" t="str">
        <f>IF(OR($A44="",S$5=""),"",IFERROR(INDEX(Lists!$G$2:$G$2001,MATCH($A44&amp;"|"&amp;INT(S$5),Lists!$F$2:$F$2001,0)),""))</f>
        <v/>
      </c>
      <c r="T44" s="36" t="str">
        <f>IF(OR($A44="",T$5=""),"",IFERROR(INDEX(Lists!$G$2:$G$2001,MATCH($A44&amp;"|"&amp;INT(T$5),Lists!$F$2:$F$2001,0)),""))</f>
        <v/>
      </c>
      <c r="U44" s="36" t="str">
        <f>IF(OR($A44="",U$5=""),"",IFERROR(INDEX(Lists!$G$2:$G$2001,MATCH($A44&amp;"|"&amp;INT(U$5),Lists!$F$2:$F$2001,0)),""))</f>
        <v/>
      </c>
      <c r="V44" s="36" t="str">
        <f>IF(OR($A44="",V$5=""),"",IFERROR(INDEX(Lists!$G$2:$G$2001,MATCH($A44&amp;"|"&amp;INT(V$5),Lists!$F$2:$F$2001,0)),""))</f>
        <v/>
      </c>
      <c r="W44" s="36" t="str">
        <f>IF(OR($A44="",W$5=""),"",IFERROR(INDEX(Lists!$G$2:$G$2001,MATCH($A44&amp;"|"&amp;INT(W$5),Lists!$F$2:$F$2001,0)),""))</f>
        <v/>
      </c>
      <c r="X44" s="36" t="str">
        <f>IF(OR($A44="",X$5=""),"",IFERROR(INDEX(Lists!$G$2:$G$2001,MATCH($A44&amp;"|"&amp;INT(X$5),Lists!$F$2:$F$2001,0)),""))</f>
        <v/>
      </c>
      <c r="Y44" s="36" t="str">
        <f>IF(OR($A44="",Y$5=""),"",IFERROR(INDEX(Lists!$G$2:$G$2001,MATCH($A44&amp;"|"&amp;INT(Y$5),Lists!$F$2:$F$2001,0)),""))</f>
        <v/>
      </c>
      <c r="Z44" s="36" t="str">
        <f>IF(OR($A44="",Z$5=""),"",IFERROR(INDEX(Lists!$G$2:$G$2001,MATCH($A44&amp;"|"&amp;INT(Z$5),Lists!$F$2:$F$2001,0)),""))</f>
        <v/>
      </c>
      <c r="AA44" s="36" t="str">
        <f>IF(OR($A44="",AA$5=""),"",IFERROR(INDEX(Lists!$G$2:$G$2001,MATCH($A44&amp;"|"&amp;INT(AA$5),Lists!$F$2:$F$2001,0)),""))</f>
        <v/>
      </c>
      <c r="AB44" s="36" t="str">
        <f>IF(OR($A44="",AB$5=""),"",IFERROR(INDEX(Lists!$G$2:$G$2001,MATCH($A44&amp;"|"&amp;INT(AB$5),Lists!$F$2:$F$2001,0)),""))</f>
        <v/>
      </c>
      <c r="AC44" s="36" t="str">
        <f>IF(OR($A44="",AC$5=""),"",IFERROR(INDEX(Lists!$G$2:$G$2001,MATCH($A44&amp;"|"&amp;INT(AC$5),Lists!$F$2:$F$2001,0)),""))</f>
        <v/>
      </c>
      <c r="AD44" s="36" t="str">
        <f>IF(OR($A44="",AD$5=""),"",IFERROR(INDEX(Lists!$G$2:$G$2001,MATCH($A44&amp;"|"&amp;INT(AD$5),Lists!$F$2:$F$2001,0)),""))</f>
        <v/>
      </c>
      <c r="AE44" s="36" t="str">
        <f>IF(OR($A44="",AE$5=""),"",IFERROR(INDEX(Lists!$G$2:$G$2001,MATCH($A44&amp;"|"&amp;INT(AE$5),Lists!$F$2:$F$2001,0)),""))</f>
        <v/>
      </c>
      <c r="AF44" s="36" t="str">
        <f>IF(OR($A44="",AF$5=""),"",IFERROR(INDEX(Lists!$G$2:$G$2001,MATCH($A44&amp;"|"&amp;INT(AF$5),Lists!$F$2:$F$2001,0)),""))</f>
        <v/>
      </c>
      <c r="AG44" s="23" t="str">
        <f>IF($A44="","",SUMPRODUCT((LEN(B44:AF44)&gt;0)*1))</f>
        <v/>
      </c>
    </row>
    <row r="45" spans="1:33" x14ac:dyDescent="0.25">
      <c r="A45" s="22" t="str">
        <f>IFERROR(INDEX(Employees!$A$2:$A$51,MATCH(40,Lists!$I$2:$I$51,0)),"")</f>
        <v/>
      </c>
      <c r="B45" s="36" t="str">
        <f>IF(OR($A45="",B$5=""),"",IFERROR(INDEX(Lists!$G$2:$G$2001,MATCH($A45&amp;"|"&amp;INT(B$5),Lists!$F$2:$F$2001,0)),""))</f>
        <v/>
      </c>
      <c r="C45" s="36" t="str">
        <f>IF(OR($A45="",C$5=""),"",IFERROR(INDEX(Lists!$G$2:$G$2001,MATCH($A45&amp;"|"&amp;INT(C$5),Lists!$F$2:$F$2001,0)),""))</f>
        <v/>
      </c>
      <c r="D45" s="36" t="str">
        <f>IF(OR($A45="",D$5=""),"",IFERROR(INDEX(Lists!$G$2:$G$2001,MATCH($A45&amp;"|"&amp;INT(D$5),Lists!$F$2:$F$2001,0)),""))</f>
        <v/>
      </c>
      <c r="E45" s="36" t="str">
        <f>IF(OR($A45="",E$5=""),"",IFERROR(INDEX(Lists!$G$2:$G$2001,MATCH($A45&amp;"|"&amp;INT(E$5),Lists!$F$2:$F$2001,0)),""))</f>
        <v/>
      </c>
      <c r="F45" s="36" t="str">
        <f>IF(OR($A45="",F$5=""),"",IFERROR(INDEX(Lists!$G$2:$G$2001,MATCH($A45&amp;"|"&amp;INT(F$5),Lists!$F$2:$F$2001,0)),""))</f>
        <v/>
      </c>
      <c r="G45" s="36" t="str">
        <f>IF(OR($A45="",G$5=""),"",IFERROR(INDEX(Lists!$G$2:$G$2001,MATCH($A45&amp;"|"&amp;INT(G$5),Lists!$F$2:$F$2001,0)),""))</f>
        <v/>
      </c>
      <c r="H45" s="36" t="str">
        <f>IF(OR($A45="",H$5=""),"",IFERROR(INDEX(Lists!$G$2:$G$2001,MATCH($A45&amp;"|"&amp;INT(H$5),Lists!$F$2:$F$2001,0)),""))</f>
        <v/>
      </c>
      <c r="I45" s="36" t="str">
        <f>IF(OR($A45="",I$5=""),"",IFERROR(INDEX(Lists!$G$2:$G$2001,MATCH($A45&amp;"|"&amp;INT(I$5),Lists!$F$2:$F$2001,0)),""))</f>
        <v/>
      </c>
      <c r="J45" s="36" t="str">
        <f>IF(OR($A45="",J$5=""),"",IFERROR(INDEX(Lists!$G$2:$G$2001,MATCH($A45&amp;"|"&amp;INT(J$5),Lists!$F$2:$F$2001,0)),""))</f>
        <v/>
      </c>
      <c r="K45" s="36" t="str">
        <f>IF(OR($A45="",K$5=""),"",IFERROR(INDEX(Lists!$G$2:$G$2001,MATCH($A45&amp;"|"&amp;INT(K$5),Lists!$F$2:$F$2001,0)),""))</f>
        <v/>
      </c>
      <c r="L45" s="36" t="str">
        <f>IF(OR($A45="",L$5=""),"",IFERROR(INDEX(Lists!$G$2:$G$2001,MATCH($A45&amp;"|"&amp;INT(L$5),Lists!$F$2:$F$2001,0)),""))</f>
        <v/>
      </c>
      <c r="M45" s="36" t="str">
        <f>IF(OR($A45="",M$5=""),"",IFERROR(INDEX(Lists!$G$2:$G$2001,MATCH($A45&amp;"|"&amp;INT(M$5),Lists!$F$2:$F$2001,0)),""))</f>
        <v/>
      </c>
      <c r="N45" s="36" t="str">
        <f>IF(OR($A45="",N$5=""),"",IFERROR(INDEX(Lists!$G$2:$G$2001,MATCH($A45&amp;"|"&amp;INT(N$5),Lists!$F$2:$F$2001,0)),""))</f>
        <v/>
      </c>
      <c r="O45" s="36" t="str">
        <f>IF(OR($A45="",O$5=""),"",IFERROR(INDEX(Lists!$G$2:$G$2001,MATCH($A45&amp;"|"&amp;INT(O$5),Lists!$F$2:$F$2001,0)),""))</f>
        <v/>
      </c>
      <c r="P45" s="36" t="str">
        <f>IF(OR($A45="",P$5=""),"",IFERROR(INDEX(Lists!$G$2:$G$2001,MATCH($A45&amp;"|"&amp;INT(P$5),Lists!$F$2:$F$2001,0)),""))</f>
        <v/>
      </c>
      <c r="Q45" s="36" t="str">
        <f>IF(OR($A45="",Q$5=""),"",IFERROR(INDEX(Lists!$G$2:$G$2001,MATCH($A45&amp;"|"&amp;INT(Q$5),Lists!$F$2:$F$2001,0)),""))</f>
        <v/>
      </c>
      <c r="R45" s="36" t="str">
        <f>IF(OR($A45="",R$5=""),"",IFERROR(INDEX(Lists!$G$2:$G$2001,MATCH($A45&amp;"|"&amp;INT(R$5),Lists!$F$2:$F$2001,0)),""))</f>
        <v/>
      </c>
      <c r="S45" s="36" t="str">
        <f>IF(OR($A45="",S$5=""),"",IFERROR(INDEX(Lists!$G$2:$G$2001,MATCH($A45&amp;"|"&amp;INT(S$5),Lists!$F$2:$F$2001,0)),""))</f>
        <v/>
      </c>
      <c r="T45" s="36" t="str">
        <f>IF(OR($A45="",T$5=""),"",IFERROR(INDEX(Lists!$G$2:$G$2001,MATCH($A45&amp;"|"&amp;INT(T$5),Lists!$F$2:$F$2001,0)),""))</f>
        <v/>
      </c>
      <c r="U45" s="36" t="str">
        <f>IF(OR($A45="",U$5=""),"",IFERROR(INDEX(Lists!$G$2:$G$2001,MATCH($A45&amp;"|"&amp;INT(U$5),Lists!$F$2:$F$2001,0)),""))</f>
        <v/>
      </c>
      <c r="V45" s="36" t="str">
        <f>IF(OR($A45="",V$5=""),"",IFERROR(INDEX(Lists!$G$2:$G$2001,MATCH($A45&amp;"|"&amp;INT(V$5),Lists!$F$2:$F$2001,0)),""))</f>
        <v/>
      </c>
      <c r="W45" s="36" t="str">
        <f>IF(OR($A45="",W$5=""),"",IFERROR(INDEX(Lists!$G$2:$G$2001,MATCH($A45&amp;"|"&amp;INT(W$5),Lists!$F$2:$F$2001,0)),""))</f>
        <v/>
      </c>
      <c r="X45" s="36" t="str">
        <f>IF(OR($A45="",X$5=""),"",IFERROR(INDEX(Lists!$G$2:$G$2001,MATCH($A45&amp;"|"&amp;INT(X$5),Lists!$F$2:$F$2001,0)),""))</f>
        <v/>
      </c>
      <c r="Y45" s="36" t="str">
        <f>IF(OR($A45="",Y$5=""),"",IFERROR(INDEX(Lists!$G$2:$G$2001,MATCH($A45&amp;"|"&amp;INT(Y$5),Lists!$F$2:$F$2001,0)),""))</f>
        <v/>
      </c>
      <c r="Z45" s="36" t="str">
        <f>IF(OR($A45="",Z$5=""),"",IFERROR(INDEX(Lists!$G$2:$G$2001,MATCH($A45&amp;"|"&amp;INT(Z$5),Lists!$F$2:$F$2001,0)),""))</f>
        <v/>
      </c>
      <c r="AA45" s="36" t="str">
        <f>IF(OR($A45="",AA$5=""),"",IFERROR(INDEX(Lists!$G$2:$G$2001,MATCH($A45&amp;"|"&amp;INT(AA$5),Lists!$F$2:$F$2001,0)),""))</f>
        <v/>
      </c>
      <c r="AB45" s="36" t="str">
        <f>IF(OR($A45="",AB$5=""),"",IFERROR(INDEX(Lists!$G$2:$G$2001,MATCH($A45&amp;"|"&amp;INT(AB$5),Lists!$F$2:$F$2001,0)),""))</f>
        <v/>
      </c>
      <c r="AC45" s="36" t="str">
        <f>IF(OR($A45="",AC$5=""),"",IFERROR(INDEX(Lists!$G$2:$G$2001,MATCH($A45&amp;"|"&amp;INT(AC$5),Lists!$F$2:$F$2001,0)),""))</f>
        <v/>
      </c>
      <c r="AD45" s="36" t="str">
        <f>IF(OR($A45="",AD$5=""),"",IFERROR(INDEX(Lists!$G$2:$G$2001,MATCH($A45&amp;"|"&amp;INT(AD$5),Lists!$F$2:$F$2001,0)),""))</f>
        <v/>
      </c>
      <c r="AE45" s="36" t="str">
        <f>IF(OR($A45="",AE$5=""),"",IFERROR(INDEX(Lists!$G$2:$G$2001,MATCH($A45&amp;"|"&amp;INT(AE$5),Lists!$F$2:$F$2001,0)),""))</f>
        <v/>
      </c>
      <c r="AF45" s="36" t="str">
        <f>IF(OR($A45="",AF$5=""),"",IFERROR(INDEX(Lists!$G$2:$G$2001,MATCH($A45&amp;"|"&amp;INT(AF$5),Lists!$F$2:$F$2001,0)),""))</f>
        <v/>
      </c>
      <c r="AG45" s="23" t="str">
        <f>IF($A45="","",SUMPRODUCT((LEN(B45:AF45)&gt;0)*1))</f>
        <v/>
      </c>
    </row>
    <row r="46" spans="1:33" x14ac:dyDescent="0.25">
      <c r="A46" s="22" t="str">
        <f>IFERROR(INDEX(Employees!$A$2:$A$51,MATCH(41,Lists!$I$2:$I$51,0)),"")</f>
        <v/>
      </c>
      <c r="B46" s="36" t="str">
        <f>IF(OR($A46="",B$5=""),"",IFERROR(INDEX(Lists!$G$2:$G$2001,MATCH($A46&amp;"|"&amp;INT(B$5),Lists!$F$2:$F$2001,0)),""))</f>
        <v/>
      </c>
      <c r="C46" s="36" t="str">
        <f>IF(OR($A46="",C$5=""),"",IFERROR(INDEX(Lists!$G$2:$G$2001,MATCH($A46&amp;"|"&amp;INT(C$5),Lists!$F$2:$F$2001,0)),""))</f>
        <v/>
      </c>
      <c r="D46" s="36" t="str">
        <f>IF(OR($A46="",D$5=""),"",IFERROR(INDEX(Lists!$G$2:$G$2001,MATCH($A46&amp;"|"&amp;INT(D$5),Lists!$F$2:$F$2001,0)),""))</f>
        <v/>
      </c>
      <c r="E46" s="36" t="str">
        <f>IF(OR($A46="",E$5=""),"",IFERROR(INDEX(Lists!$G$2:$G$2001,MATCH($A46&amp;"|"&amp;INT(E$5),Lists!$F$2:$F$2001,0)),""))</f>
        <v/>
      </c>
      <c r="F46" s="36" t="str">
        <f>IF(OR($A46="",F$5=""),"",IFERROR(INDEX(Lists!$G$2:$G$2001,MATCH($A46&amp;"|"&amp;INT(F$5),Lists!$F$2:$F$2001,0)),""))</f>
        <v/>
      </c>
      <c r="G46" s="36" t="str">
        <f>IF(OR($A46="",G$5=""),"",IFERROR(INDEX(Lists!$G$2:$G$2001,MATCH($A46&amp;"|"&amp;INT(G$5),Lists!$F$2:$F$2001,0)),""))</f>
        <v/>
      </c>
      <c r="H46" s="36" t="str">
        <f>IF(OR($A46="",H$5=""),"",IFERROR(INDEX(Lists!$G$2:$G$2001,MATCH($A46&amp;"|"&amp;INT(H$5),Lists!$F$2:$F$2001,0)),""))</f>
        <v/>
      </c>
      <c r="I46" s="36" t="str">
        <f>IF(OR($A46="",I$5=""),"",IFERROR(INDEX(Lists!$G$2:$G$2001,MATCH($A46&amp;"|"&amp;INT(I$5),Lists!$F$2:$F$2001,0)),""))</f>
        <v/>
      </c>
      <c r="J46" s="36" t="str">
        <f>IF(OR($A46="",J$5=""),"",IFERROR(INDEX(Lists!$G$2:$G$2001,MATCH($A46&amp;"|"&amp;INT(J$5),Lists!$F$2:$F$2001,0)),""))</f>
        <v/>
      </c>
      <c r="K46" s="36" t="str">
        <f>IF(OR($A46="",K$5=""),"",IFERROR(INDEX(Lists!$G$2:$G$2001,MATCH($A46&amp;"|"&amp;INT(K$5),Lists!$F$2:$F$2001,0)),""))</f>
        <v/>
      </c>
      <c r="L46" s="36" t="str">
        <f>IF(OR($A46="",L$5=""),"",IFERROR(INDEX(Lists!$G$2:$G$2001,MATCH($A46&amp;"|"&amp;INT(L$5),Lists!$F$2:$F$2001,0)),""))</f>
        <v/>
      </c>
      <c r="M46" s="36" t="str">
        <f>IF(OR($A46="",M$5=""),"",IFERROR(INDEX(Lists!$G$2:$G$2001,MATCH($A46&amp;"|"&amp;INT(M$5),Lists!$F$2:$F$2001,0)),""))</f>
        <v/>
      </c>
      <c r="N46" s="36" t="str">
        <f>IF(OR($A46="",N$5=""),"",IFERROR(INDEX(Lists!$G$2:$G$2001,MATCH($A46&amp;"|"&amp;INT(N$5),Lists!$F$2:$F$2001,0)),""))</f>
        <v/>
      </c>
      <c r="O46" s="36" t="str">
        <f>IF(OR($A46="",O$5=""),"",IFERROR(INDEX(Lists!$G$2:$G$2001,MATCH($A46&amp;"|"&amp;INT(O$5),Lists!$F$2:$F$2001,0)),""))</f>
        <v/>
      </c>
      <c r="P46" s="36" t="str">
        <f>IF(OR($A46="",P$5=""),"",IFERROR(INDEX(Lists!$G$2:$G$2001,MATCH($A46&amp;"|"&amp;INT(P$5),Lists!$F$2:$F$2001,0)),""))</f>
        <v/>
      </c>
      <c r="Q46" s="36" t="str">
        <f>IF(OR($A46="",Q$5=""),"",IFERROR(INDEX(Lists!$G$2:$G$2001,MATCH($A46&amp;"|"&amp;INT(Q$5),Lists!$F$2:$F$2001,0)),""))</f>
        <v/>
      </c>
      <c r="R46" s="36" t="str">
        <f>IF(OR($A46="",R$5=""),"",IFERROR(INDEX(Lists!$G$2:$G$2001,MATCH($A46&amp;"|"&amp;INT(R$5),Lists!$F$2:$F$2001,0)),""))</f>
        <v/>
      </c>
      <c r="S46" s="36" t="str">
        <f>IF(OR($A46="",S$5=""),"",IFERROR(INDEX(Lists!$G$2:$G$2001,MATCH($A46&amp;"|"&amp;INT(S$5),Lists!$F$2:$F$2001,0)),""))</f>
        <v/>
      </c>
      <c r="T46" s="36" t="str">
        <f>IF(OR($A46="",T$5=""),"",IFERROR(INDEX(Lists!$G$2:$G$2001,MATCH($A46&amp;"|"&amp;INT(T$5),Lists!$F$2:$F$2001,0)),""))</f>
        <v/>
      </c>
      <c r="U46" s="36" t="str">
        <f>IF(OR($A46="",U$5=""),"",IFERROR(INDEX(Lists!$G$2:$G$2001,MATCH($A46&amp;"|"&amp;INT(U$5),Lists!$F$2:$F$2001,0)),""))</f>
        <v/>
      </c>
      <c r="V46" s="36" t="str">
        <f>IF(OR($A46="",V$5=""),"",IFERROR(INDEX(Lists!$G$2:$G$2001,MATCH($A46&amp;"|"&amp;INT(V$5),Lists!$F$2:$F$2001,0)),""))</f>
        <v/>
      </c>
      <c r="W46" s="36" t="str">
        <f>IF(OR($A46="",W$5=""),"",IFERROR(INDEX(Lists!$G$2:$G$2001,MATCH($A46&amp;"|"&amp;INT(W$5),Lists!$F$2:$F$2001,0)),""))</f>
        <v/>
      </c>
      <c r="X46" s="36" t="str">
        <f>IF(OR($A46="",X$5=""),"",IFERROR(INDEX(Lists!$G$2:$G$2001,MATCH($A46&amp;"|"&amp;INT(X$5),Lists!$F$2:$F$2001,0)),""))</f>
        <v/>
      </c>
      <c r="Y46" s="36" t="str">
        <f>IF(OR($A46="",Y$5=""),"",IFERROR(INDEX(Lists!$G$2:$G$2001,MATCH($A46&amp;"|"&amp;INT(Y$5),Lists!$F$2:$F$2001,0)),""))</f>
        <v/>
      </c>
      <c r="Z46" s="36" t="str">
        <f>IF(OR($A46="",Z$5=""),"",IFERROR(INDEX(Lists!$G$2:$G$2001,MATCH($A46&amp;"|"&amp;INT(Z$5),Lists!$F$2:$F$2001,0)),""))</f>
        <v/>
      </c>
      <c r="AA46" s="36" t="str">
        <f>IF(OR($A46="",AA$5=""),"",IFERROR(INDEX(Lists!$G$2:$G$2001,MATCH($A46&amp;"|"&amp;INT(AA$5),Lists!$F$2:$F$2001,0)),""))</f>
        <v/>
      </c>
      <c r="AB46" s="36" t="str">
        <f>IF(OR($A46="",AB$5=""),"",IFERROR(INDEX(Lists!$G$2:$G$2001,MATCH($A46&amp;"|"&amp;INT(AB$5),Lists!$F$2:$F$2001,0)),""))</f>
        <v/>
      </c>
      <c r="AC46" s="36" t="str">
        <f>IF(OR($A46="",AC$5=""),"",IFERROR(INDEX(Lists!$G$2:$G$2001,MATCH($A46&amp;"|"&amp;INT(AC$5),Lists!$F$2:$F$2001,0)),""))</f>
        <v/>
      </c>
      <c r="AD46" s="36" t="str">
        <f>IF(OR($A46="",AD$5=""),"",IFERROR(INDEX(Lists!$G$2:$G$2001,MATCH($A46&amp;"|"&amp;INT(AD$5),Lists!$F$2:$F$2001,0)),""))</f>
        <v/>
      </c>
      <c r="AE46" s="36" t="str">
        <f>IF(OR($A46="",AE$5=""),"",IFERROR(INDEX(Lists!$G$2:$G$2001,MATCH($A46&amp;"|"&amp;INT(AE$5),Lists!$F$2:$F$2001,0)),""))</f>
        <v/>
      </c>
      <c r="AF46" s="36" t="str">
        <f>IF(OR($A46="",AF$5=""),"",IFERROR(INDEX(Lists!$G$2:$G$2001,MATCH($A46&amp;"|"&amp;INT(AF$5),Lists!$F$2:$F$2001,0)),""))</f>
        <v/>
      </c>
      <c r="AG46" s="23" t="str">
        <f>IF($A46="","",SUMPRODUCT((LEN(B46:AF46)&gt;0)*1))</f>
        <v/>
      </c>
    </row>
    <row r="47" spans="1:33" x14ac:dyDescent="0.25">
      <c r="A47" s="22" t="str">
        <f>IFERROR(INDEX(Employees!$A$2:$A$51,MATCH(42,Lists!$I$2:$I$51,0)),"")</f>
        <v/>
      </c>
      <c r="B47" s="36" t="str">
        <f>IF(OR($A47="",B$5=""),"",IFERROR(INDEX(Lists!$G$2:$G$2001,MATCH($A47&amp;"|"&amp;INT(B$5),Lists!$F$2:$F$2001,0)),""))</f>
        <v/>
      </c>
      <c r="C47" s="36" t="str">
        <f>IF(OR($A47="",C$5=""),"",IFERROR(INDEX(Lists!$G$2:$G$2001,MATCH($A47&amp;"|"&amp;INT(C$5),Lists!$F$2:$F$2001,0)),""))</f>
        <v/>
      </c>
      <c r="D47" s="36" t="str">
        <f>IF(OR($A47="",D$5=""),"",IFERROR(INDEX(Lists!$G$2:$G$2001,MATCH($A47&amp;"|"&amp;INT(D$5),Lists!$F$2:$F$2001,0)),""))</f>
        <v/>
      </c>
      <c r="E47" s="36" t="str">
        <f>IF(OR($A47="",E$5=""),"",IFERROR(INDEX(Lists!$G$2:$G$2001,MATCH($A47&amp;"|"&amp;INT(E$5),Lists!$F$2:$F$2001,0)),""))</f>
        <v/>
      </c>
      <c r="F47" s="36" t="str">
        <f>IF(OR($A47="",F$5=""),"",IFERROR(INDEX(Lists!$G$2:$G$2001,MATCH($A47&amp;"|"&amp;INT(F$5),Lists!$F$2:$F$2001,0)),""))</f>
        <v/>
      </c>
      <c r="G47" s="36" t="str">
        <f>IF(OR($A47="",G$5=""),"",IFERROR(INDEX(Lists!$G$2:$G$2001,MATCH($A47&amp;"|"&amp;INT(G$5),Lists!$F$2:$F$2001,0)),""))</f>
        <v/>
      </c>
      <c r="H47" s="36" t="str">
        <f>IF(OR($A47="",H$5=""),"",IFERROR(INDEX(Lists!$G$2:$G$2001,MATCH($A47&amp;"|"&amp;INT(H$5),Lists!$F$2:$F$2001,0)),""))</f>
        <v/>
      </c>
      <c r="I47" s="36" t="str">
        <f>IF(OR($A47="",I$5=""),"",IFERROR(INDEX(Lists!$G$2:$G$2001,MATCH($A47&amp;"|"&amp;INT(I$5),Lists!$F$2:$F$2001,0)),""))</f>
        <v/>
      </c>
      <c r="J47" s="36" t="str">
        <f>IF(OR($A47="",J$5=""),"",IFERROR(INDEX(Lists!$G$2:$G$2001,MATCH($A47&amp;"|"&amp;INT(J$5),Lists!$F$2:$F$2001,0)),""))</f>
        <v/>
      </c>
      <c r="K47" s="36" t="str">
        <f>IF(OR($A47="",K$5=""),"",IFERROR(INDEX(Lists!$G$2:$G$2001,MATCH($A47&amp;"|"&amp;INT(K$5),Lists!$F$2:$F$2001,0)),""))</f>
        <v/>
      </c>
      <c r="L47" s="36" t="str">
        <f>IF(OR($A47="",L$5=""),"",IFERROR(INDEX(Lists!$G$2:$G$2001,MATCH($A47&amp;"|"&amp;INT(L$5),Lists!$F$2:$F$2001,0)),""))</f>
        <v/>
      </c>
      <c r="M47" s="36" t="str">
        <f>IF(OR($A47="",M$5=""),"",IFERROR(INDEX(Lists!$G$2:$G$2001,MATCH($A47&amp;"|"&amp;INT(M$5),Lists!$F$2:$F$2001,0)),""))</f>
        <v/>
      </c>
      <c r="N47" s="36" t="str">
        <f>IF(OR($A47="",N$5=""),"",IFERROR(INDEX(Lists!$G$2:$G$2001,MATCH($A47&amp;"|"&amp;INT(N$5),Lists!$F$2:$F$2001,0)),""))</f>
        <v/>
      </c>
      <c r="O47" s="36" t="str">
        <f>IF(OR($A47="",O$5=""),"",IFERROR(INDEX(Lists!$G$2:$G$2001,MATCH($A47&amp;"|"&amp;INT(O$5),Lists!$F$2:$F$2001,0)),""))</f>
        <v/>
      </c>
      <c r="P47" s="36" t="str">
        <f>IF(OR($A47="",P$5=""),"",IFERROR(INDEX(Lists!$G$2:$G$2001,MATCH($A47&amp;"|"&amp;INT(P$5),Lists!$F$2:$F$2001,0)),""))</f>
        <v/>
      </c>
      <c r="Q47" s="36" t="str">
        <f>IF(OR($A47="",Q$5=""),"",IFERROR(INDEX(Lists!$G$2:$G$2001,MATCH($A47&amp;"|"&amp;INT(Q$5),Lists!$F$2:$F$2001,0)),""))</f>
        <v/>
      </c>
      <c r="R47" s="36" t="str">
        <f>IF(OR($A47="",R$5=""),"",IFERROR(INDEX(Lists!$G$2:$G$2001,MATCH($A47&amp;"|"&amp;INT(R$5),Lists!$F$2:$F$2001,0)),""))</f>
        <v/>
      </c>
      <c r="S47" s="36" t="str">
        <f>IF(OR($A47="",S$5=""),"",IFERROR(INDEX(Lists!$G$2:$G$2001,MATCH($A47&amp;"|"&amp;INT(S$5),Lists!$F$2:$F$2001,0)),""))</f>
        <v/>
      </c>
      <c r="T47" s="36" t="str">
        <f>IF(OR($A47="",T$5=""),"",IFERROR(INDEX(Lists!$G$2:$G$2001,MATCH($A47&amp;"|"&amp;INT(T$5),Lists!$F$2:$F$2001,0)),""))</f>
        <v/>
      </c>
      <c r="U47" s="36" t="str">
        <f>IF(OR($A47="",U$5=""),"",IFERROR(INDEX(Lists!$G$2:$G$2001,MATCH($A47&amp;"|"&amp;INT(U$5),Lists!$F$2:$F$2001,0)),""))</f>
        <v/>
      </c>
      <c r="V47" s="36" t="str">
        <f>IF(OR($A47="",V$5=""),"",IFERROR(INDEX(Lists!$G$2:$G$2001,MATCH($A47&amp;"|"&amp;INT(V$5),Lists!$F$2:$F$2001,0)),""))</f>
        <v/>
      </c>
      <c r="W47" s="36" t="str">
        <f>IF(OR($A47="",W$5=""),"",IFERROR(INDEX(Lists!$G$2:$G$2001,MATCH($A47&amp;"|"&amp;INT(W$5),Lists!$F$2:$F$2001,0)),""))</f>
        <v/>
      </c>
      <c r="X47" s="36" t="str">
        <f>IF(OR($A47="",X$5=""),"",IFERROR(INDEX(Lists!$G$2:$G$2001,MATCH($A47&amp;"|"&amp;INT(X$5),Lists!$F$2:$F$2001,0)),""))</f>
        <v/>
      </c>
      <c r="Y47" s="36" t="str">
        <f>IF(OR($A47="",Y$5=""),"",IFERROR(INDEX(Lists!$G$2:$G$2001,MATCH($A47&amp;"|"&amp;INT(Y$5),Lists!$F$2:$F$2001,0)),""))</f>
        <v/>
      </c>
      <c r="Z47" s="36" t="str">
        <f>IF(OR($A47="",Z$5=""),"",IFERROR(INDEX(Lists!$G$2:$G$2001,MATCH($A47&amp;"|"&amp;INT(Z$5),Lists!$F$2:$F$2001,0)),""))</f>
        <v/>
      </c>
      <c r="AA47" s="36" t="str">
        <f>IF(OR($A47="",AA$5=""),"",IFERROR(INDEX(Lists!$G$2:$G$2001,MATCH($A47&amp;"|"&amp;INT(AA$5),Lists!$F$2:$F$2001,0)),""))</f>
        <v/>
      </c>
      <c r="AB47" s="36" t="str">
        <f>IF(OR($A47="",AB$5=""),"",IFERROR(INDEX(Lists!$G$2:$G$2001,MATCH($A47&amp;"|"&amp;INT(AB$5),Lists!$F$2:$F$2001,0)),""))</f>
        <v/>
      </c>
      <c r="AC47" s="36" t="str">
        <f>IF(OR($A47="",AC$5=""),"",IFERROR(INDEX(Lists!$G$2:$G$2001,MATCH($A47&amp;"|"&amp;INT(AC$5),Lists!$F$2:$F$2001,0)),""))</f>
        <v/>
      </c>
      <c r="AD47" s="36" t="str">
        <f>IF(OR($A47="",AD$5=""),"",IFERROR(INDEX(Lists!$G$2:$G$2001,MATCH($A47&amp;"|"&amp;INT(AD$5),Lists!$F$2:$F$2001,0)),""))</f>
        <v/>
      </c>
      <c r="AE47" s="36" t="str">
        <f>IF(OR($A47="",AE$5=""),"",IFERROR(INDEX(Lists!$G$2:$G$2001,MATCH($A47&amp;"|"&amp;INT(AE$5),Lists!$F$2:$F$2001,0)),""))</f>
        <v/>
      </c>
      <c r="AF47" s="36" t="str">
        <f>IF(OR($A47="",AF$5=""),"",IFERROR(INDEX(Lists!$G$2:$G$2001,MATCH($A47&amp;"|"&amp;INT(AF$5),Lists!$F$2:$F$2001,0)),""))</f>
        <v/>
      </c>
      <c r="AG47" s="23" t="str">
        <f>IF($A47="","",SUMPRODUCT((LEN(B47:AF47)&gt;0)*1))</f>
        <v/>
      </c>
    </row>
    <row r="48" spans="1:33" x14ac:dyDescent="0.25">
      <c r="A48" s="22" t="str">
        <f>IFERROR(INDEX(Employees!$A$2:$A$51,MATCH(43,Lists!$I$2:$I$51,0)),"")</f>
        <v/>
      </c>
      <c r="B48" s="36" t="str">
        <f>IF(OR($A48="",B$5=""),"",IFERROR(INDEX(Lists!$G$2:$G$2001,MATCH($A48&amp;"|"&amp;INT(B$5),Lists!$F$2:$F$2001,0)),""))</f>
        <v/>
      </c>
      <c r="C48" s="36" t="str">
        <f>IF(OR($A48="",C$5=""),"",IFERROR(INDEX(Lists!$G$2:$G$2001,MATCH($A48&amp;"|"&amp;INT(C$5),Lists!$F$2:$F$2001,0)),""))</f>
        <v/>
      </c>
      <c r="D48" s="36" t="str">
        <f>IF(OR($A48="",D$5=""),"",IFERROR(INDEX(Lists!$G$2:$G$2001,MATCH($A48&amp;"|"&amp;INT(D$5),Lists!$F$2:$F$2001,0)),""))</f>
        <v/>
      </c>
      <c r="E48" s="36" t="str">
        <f>IF(OR($A48="",E$5=""),"",IFERROR(INDEX(Lists!$G$2:$G$2001,MATCH($A48&amp;"|"&amp;INT(E$5),Lists!$F$2:$F$2001,0)),""))</f>
        <v/>
      </c>
      <c r="F48" s="36" t="str">
        <f>IF(OR($A48="",F$5=""),"",IFERROR(INDEX(Lists!$G$2:$G$2001,MATCH($A48&amp;"|"&amp;INT(F$5),Lists!$F$2:$F$2001,0)),""))</f>
        <v/>
      </c>
      <c r="G48" s="36" t="str">
        <f>IF(OR($A48="",G$5=""),"",IFERROR(INDEX(Lists!$G$2:$G$2001,MATCH($A48&amp;"|"&amp;INT(G$5),Lists!$F$2:$F$2001,0)),""))</f>
        <v/>
      </c>
      <c r="H48" s="36" t="str">
        <f>IF(OR($A48="",H$5=""),"",IFERROR(INDEX(Lists!$G$2:$G$2001,MATCH($A48&amp;"|"&amp;INT(H$5),Lists!$F$2:$F$2001,0)),""))</f>
        <v/>
      </c>
      <c r="I48" s="36" t="str">
        <f>IF(OR($A48="",I$5=""),"",IFERROR(INDEX(Lists!$G$2:$G$2001,MATCH($A48&amp;"|"&amp;INT(I$5),Lists!$F$2:$F$2001,0)),""))</f>
        <v/>
      </c>
      <c r="J48" s="36" t="str">
        <f>IF(OR($A48="",J$5=""),"",IFERROR(INDEX(Lists!$G$2:$G$2001,MATCH($A48&amp;"|"&amp;INT(J$5),Lists!$F$2:$F$2001,0)),""))</f>
        <v/>
      </c>
      <c r="K48" s="36" t="str">
        <f>IF(OR($A48="",K$5=""),"",IFERROR(INDEX(Lists!$G$2:$G$2001,MATCH($A48&amp;"|"&amp;INT(K$5),Lists!$F$2:$F$2001,0)),""))</f>
        <v/>
      </c>
      <c r="L48" s="36" t="str">
        <f>IF(OR($A48="",L$5=""),"",IFERROR(INDEX(Lists!$G$2:$G$2001,MATCH($A48&amp;"|"&amp;INT(L$5),Lists!$F$2:$F$2001,0)),""))</f>
        <v/>
      </c>
      <c r="M48" s="36" t="str">
        <f>IF(OR($A48="",M$5=""),"",IFERROR(INDEX(Lists!$G$2:$G$2001,MATCH($A48&amp;"|"&amp;INT(M$5),Lists!$F$2:$F$2001,0)),""))</f>
        <v/>
      </c>
      <c r="N48" s="36" t="str">
        <f>IF(OR($A48="",N$5=""),"",IFERROR(INDEX(Lists!$G$2:$G$2001,MATCH($A48&amp;"|"&amp;INT(N$5),Lists!$F$2:$F$2001,0)),""))</f>
        <v/>
      </c>
      <c r="O48" s="36" t="str">
        <f>IF(OR($A48="",O$5=""),"",IFERROR(INDEX(Lists!$G$2:$G$2001,MATCH($A48&amp;"|"&amp;INT(O$5),Lists!$F$2:$F$2001,0)),""))</f>
        <v/>
      </c>
      <c r="P48" s="36" t="str">
        <f>IF(OR($A48="",P$5=""),"",IFERROR(INDEX(Lists!$G$2:$G$2001,MATCH($A48&amp;"|"&amp;INT(P$5),Lists!$F$2:$F$2001,0)),""))</f>
        <v/>
      </c>
      <c r="Q48" s="36" t="str">
        <f>IF(OR($A48="",Q$5=""),"",IFERROR(INDEX(Lists!$G$2:$G$2001,MATCH($A48&amp;"|"&amp;INT(Q$5),Lists!$F$2:$F$2001,0)),""))</f>
        <v/>
      </c>
      <c r="R48" s="36" t="str">
        <f>IF(OR($A48="",R$5=""),"",IFERROR(INDEX(Lists!$G$2:$G$2001,MATCH($A48&amp;"|"&amp;INT(R$5),Lists!$F$2:$F$2001,0)),""))</f>
        <v/>
      </c>
      <c r="S48" s="36" t="str">
        <f>IF(OR($A48="",S$5=""),"",IFERROR(INDEX(Lists!$G$2:$G$2001,MATCH($A48&amp;"|"&amp;INT(S$5),Lists!$F$2:$F$2001,0)),""))</f>
        <v/>
      </c>
      <c r="T48" s="36" t="str">
        <f>IF(OR($A48="",T$5=""),"",IFERROR(INDEX(Lists!$G$2:$G$2001,MATCH($A48&amp;"|"&amp;INT(T$5),Lists!$F$2:$F$2001,0)),""))</f>
        <v/>
      </c>
      <c r="U48" s="36" t="str">
        <f>IF(OR($A48="",U$5=""),"",IFERROR(INDEX(Lists!$G$2:$G$2001,MATCH($A48&amp;"|"&amp;INT(U$5),Lists!$F$2:$F$2001,0)),""))</f>
        <v/>
      </c>
      <c r="V48" s="36" t="str">
        <f>IF(OR($A48="",V$5=""),"",IFERROR(INDEX(Lists!$G$2:$G$2001,MATCH($A48&amp;"|"&amp;INT(V$5),Lists!$F$2:$F$2001,0)),""))</f>
        <v/>
      </c>
      <c r="W48" s="36" t="str">
        <f>IF(OR($A48="",W$5=""),"",IFERROR(INDEX(Lists!$G$2:$G$2001,MATCH($A48&amp;"|"&amp;INT(W$5),Lists!$F$2:$F$2001,0)),""))</f>
        <v/>
      </c>
      <c r="X48" s="36" t="str">
        <f>IF(OR($A48="",X$5=""),"",IFERROR(INDEX(Lists!$G$2:$G$2001,MATCH($A48&amp;"|"&amp;INT(X$5),Lists!$F$2:$F$2001,0)),""))</f>
        <v/>
      </c>
      <c r="Y48" s="36" t="str">
        <f>IF(OR($A48="",Y$5=""),"",IFERROR(INDEX(Lists!$G$2:$G$2001,MATCH($A48&amp;"|"&amp;INT(Y$5),Lists!$F$2:$F$2001,0)),""))</f>
        <v/>
      </c>
      <c r="Z48" s="36" t="str">
        <f>IF(OR($A48="",Z$5=""),"",IFERROR(INDEX(Lists!$G$2:$G$2001,MATCH($A48&amp;"|"&amp;INT(Z$5),Lists!$F$2:$F$2001,0)),""))</f>
        <v/>
      </c>
      <c r="AA48" s="36" t="str">
        <f>IF(OR($A48="",AA$5=""),"",IFERROR(INDEX(Lists!$G$2:$G$2001,MATCH($A48&amp;"|"&amp;INT(AA$5),Lists!$F$2:$F$2001,0)),""))</f>
        <v/>
      </c>
      <c r="AB48" s="36" t="str">
        <f>IF(OR($A48="",AB$5=""),"",IFERROR(INDEX(Lists!$G$2:$G$2001,MATCH($A48&amp;"|"&amp;INT(AB$5),Lists!$F$2:$F$2001,0)),""))</f>
        <v/>
      </c>
      <c r="AC48" s="36" t="str">
        <f>IF(OR($A48="",AC$5=""),"",IFERROR(INDEX(Lists!$G$2:$G$2001,MATCH($A48&amp;"|"&amp;INT(AC$5),Lists!$F$2:$F$2001,0)),""))</f>
        <v/>
      </c>
      <c r="AD48" s="36" t="str">
        <f>IF(OR($A48="",AD$5=""),"",IFERROR(INDEX(Lists!$G$2:$G$2001,MATCH($A48&amp;"|"&amp;INT(AD$5),Lists!$F$2:$F$2001,0)),""))</f>
        <v/>
      </c>
      <c r="AE48" s="36" t="str">
        <f>IF(OR($A48="",AE$5=""),"",IFERROR(INDEX(Lists!$G$2:$G$2001,MATCH($A48&amp;"|"&amp;INT(AE$5),Lists!$F$2:$F$2001,0)),""))</f>
        <v/>
      </c>
      <c r="AF48" s="36" t="str">
        <f>IF(OR($A48="",AF$5=""),"",IFERROR(INDEX(Lists!$G$2:$G$2001,MATCH($A48&amp;"|"&amp;INT(AF$5),Lists!$F$2:$F$2001,0)),""))</f>
        <v/>
      </c>
      <c r="AG48" s="23" t="str">
        <f>IF($A48="","",SUMPRODUCT((LEN(B48:AF48)&gt;0)*1))</f>
        <v/>
      </c>
    </row>
    <row r="49" spans="1:33" x14ac:dyDescent="0.25">
      <c r="A49" s="22" t="str">
        <f>IFERROR(INDEX(Employees!$A$2:$A$51,MATCH(44,Lists!$I$2:$I$51,0)),"")</f>
        <v/>
      </c>
      <c r="B49" s="36" t="str">
        <f>IF(OR($A49="",B$5=""),"",IFERROR(INDEX(Lists!$G$2:$G$2001,MATCH($A49&amp;"|"&amp;INT(B$5),Lists!$F$2:$F$2001,0)),""))</f>
        <v/>
      </c>
      <c r="C49" s="36" t="str">
        <f>IF(OR($A49="",C$5=""),"",IFERROR(INDEX(Lists!$G$2:$G$2001,MATCH($A49&amp;"|"&amp;INT(C$5),Lists!$F$2:$F$2001,0)),""))</f>
        <v/>
      </c>
      <c r="D49" s="36" t="str">
        <f>IF(OR($A49="",D$5=""),"",IFERROR(INDEX(Lists!$G$2:$G$2001,MATCH($A49&amp;"|"&amp;INT(D$5),Lists!$F$2:$F$2001,0)),""))</f>
        <v/>
      </c>
      <c r="E49" s="36" t="str">
        <f>IF(OR($A49="",E$5=""),"",IFERROR(INDEX(Lists!$G$2:$G$2001,MATCH($A49&amp;"|"&amp;INT(E$5),Lists!$F$2:$F$2001,0)),""))</f>
        <v/>
      </c>
      <c r="F49" s="36" t="str">
        <f>IF(OR($A49="",F$5=""),"",IFERROR(INDEX(Lists!$G$2:$G$2001,MATCH($A49&amp;"|"&amp;INT(F$5),Lists!$F$2:$F$2001,0)),""))</f>
        <v/>
      </c>
      <c r="G49" s="36" t="str">
        <f>IF(OR($A49="",G$5=""),"",IFERROR(INDEX(Lists!$G$2:$G$2001,MATCH($A49&amp;"|"&amp;INT(G$5),Lists!$F$2:$F$2001,0)),""))</f>
        <v/>
      </c>
      <c r="H49" s="36" t="str">
        <f>IF(OR($A49="",H$5=""),"",IFERROR(INDEX(Lists!$G$2:$G$2001,MATCH($A49&amp;"|"&amp;INT(H$5),Lists!$F$2:$F$2001,0)),""))</f>
        <v/>
      </c>
      <c r="I49" s="36" t="str">
        <f>IF(OR($A49="",I$5=""),"",IFERROR(INDEX(Lists!$G$2:$G$2001,MATCH($A49&amp;"|"&amp;INT(I$5),Lists!$F$2:$F$2001,0)),""))</f>
        <v/>
      </c>
      <c r="J49" s="36" t="str">
        <f>IF(OR($A49="",J$5=""),"",IFERROR(INDEX(Lists!$G$2:$G$2001,MATCH($A49&amp;"|"&amp;INT(J$5),Lists!$F$2:$F$2001,0)),""))</f>
        <v/>
      </c>
      <c r="K49" s="36" t="str">
        <f>IF(OR($A49="",K$5=""),"",IFERROR(INDEX(Lists!$G$2:$G$2001,MATCH($A49&amp;"|"&amp;INT(K$5),Lists!$F$2:$F$2001,0)),""))</f>
        <v/>
      </c>
      <c r="L49" s="36" t="str">
        <f>IF(OR($A49="",L$5=""),"",IFERROR(INDEX(Lists!$G$2:$G$2001,MATCH($A49&amp;"|"&amp;INT(L$5),Lists!$F$2:$F$2001,0)),""))</f>
        <v/>
      </c>
      <c r="M49" s="36" t="str">
        <f>IF(OR($A49="",M$5=""),"",IFERROR(INDEX(Lists!$G$2:$G$2001,MATCH($A49&amp;"|"&amp;INT(M$5),Lists!$F$2:$F$2001,0)),""))</f>
        <v/>
      </c>
      <c r="N49" s="36" t="str">
        <f>IF(OR($A49="",N$5=""),"",IFERROR(INDEX(Lists!$G$2:$G$2001,MATCH($A49&amp;"|"&amp;INT(N$5),Lists!$F$2:$F$2001,0)),""))</f>
        <v/>
      </c>
      <c r="O49" s="36" t="str">
        <f>IF(OR($A49="",O$5=""),"",IFERROR(INDEX(Lists!$G$2:$G$2001,MATCH($A49&amp;"|"&amp;INT(O$5),Lists!$F$2:$F$2001,0)),""))</f>
        <v/>
      </c>
      <c r="P49" s="36" t="str">
        <f>IF(OR($A49="",P$5=""),"",IFERROR(INDEX(Lists!$G$2:$G$2001,MATCH($A49&amp;"|"&amp;INT(P$5),Lists!$F$2:$F$2001,0)),""))</f>
        <v/>
      </c>
      <c r="Q49" s="36" t="str">
        <f>IF(OR($A49="",Q$5=""),"",IFERROR(INDEX(Lists!$G$2:$G$2001,MATCH($A49&amp;"|"&amp;INT(Q$5),Lists!$F$2:$F$2001,0)),""))</f>
        <v/>
      </c>
      <c r="R49" s="36" t="str">
        <f>IF(OR($A49="",R$5=""),"",IFERROR(INDEX(Lists!$G$2:$G$2001,MATCH($A49&amp;"|"&amp;INT(R$5),Lists!$F$2:$F$2001,0)),""))</f>
        <v/>
      </c>
      <c r="S49" s="36" t="str">
        <f>IF(OR($A49="",S$5=""),"",IFERROR(INDEX(Lists!$G$2:$G$2001,MATCH($A49&amp;"|"&amp;INT(S$5),Lists!$F$2:$F$2001,0)),""))</f>
        <v/>
      </c>
      <c r="T49" s="36" t="str">
        <f>IF(OR($A49="",T$5=""),"",IFERROR(INDEX(Lists!$G$2:$G$2001,MATCH($A49&amp;"|"&amp;INT(T$5),Lists!$F$2:$F$2001,0)),""))</f>
        <v/>
      </c>
      <c r="U49" s="36" t="str">
        <f>IF(OR($A49="",U$5=""),"",IFERROR(INDEX(Lists!$G$2:$G$2001,MATCH($A49&amp;"|"&amp;INT(U$5),Lists!$F$2:$F$2001,0)),""))</f>
        <v/>
      </c>
      <c r="V49" s="36" t="str">
        <f>IF(OR($A49="",V$5=""),"",IFERROR(INDEX(Lists!$G$2:$G$2001,MATCH($A49&amp;"|"&amp;INT(V$5),Lists!$F$2:$F$2001,0)),""))</f>
        <v/>
      </c>
      <c r="W49" s="36" t="str">
        <f>IF(OR($A49="",W$5=""),"",IFERROR(INDEX(Lists!$G$2:$G$2001,MATCH($A49&amp;"|"&amp;INT(W$5),Lists!$F$2:$F$2001,0)),""))</f>
        <v/>
      </c>
      <c r="X49" s="36" t="str">
        <f>IF(OR($A49="",X$5=""),"",IFERROR(INDEX(Lists!$G$2:$G$2001,MATCH($A49&amp;"|"&amp;INT(X$5),Lists!$F$2:$F$2001,0)),""))</f>
        <v/>
      </c>
      <c r="Y49" s="36" t="str">
        <f>IF(OR($A49="",Y$5=""),"",IFERROR(INDEX(Lists!$G$2:$G$2001,MATCH($A49&amp;"|"&amp;INT(Y$5),Lists!$F$2:$F$2001,0)),""))</f>
        <v/>
      </c>
      <c r="Z49" s="36" t="str">
        <f>IF(OR($A49="",Z$5=""),"",IFERROR(INDEX(Lists!$G$2:$G$2001,MATCH($A49&amp;"|"&amp;INT(Z$5),Lists!$F$2:$F$2001,0)),""))</f>
        <v/>
      </c>
      <c r="AA49" s="36" t="str">
        <f>IF(OR($A49="",AA$5=""),"",IFERROR(INDEX(Lists!$G$2:$G$2001,MATCH($A49&amp;"|"&amp;INT(AA$5),Lists!$F$2:$F$2001,0)),""))</f>
        <v/>
      </c>
      <c r="AB49" s="36" t="str">
        <f>IF(OR($A49="",AB$5=""),"",IFERROR(INDEX(Lists!$G$2:$G$2001,MATCH($A49&amp;"|"&amp;INT(AB$5),Lists!$F$2:$F$2001,0)),""))</f>
        <v/>
      </c>
      <c r="AC49" s="36" t="str">
        <f>IF(OR($A49="",AC$5=""),"",IFERROR(INDEX(Lists!$G$2:$G$2001,MATCH($A49&amp;"|"&amp;INT(AC$5),Lists!$F$2:$F$2001,0)),""))</f>
        <v/>
      </c>
      <c r="AD49" s="36" t="str">
        <f>IF(OR($A49="",AD$5=""),"",IFERROR(INDEX(Lists!$G$2:$G$2001,MATCH($A49&amp;"|"&amp;INT(AD$5),Lists!$F$2:$F$2001,0)),""))</f>
        <v/>
      </c>
      <c r="AE49" s="36" t="str">
        <f>IF(OR($A49="",AE$5=""),"",IFERROR(INDEX(Lists!$G$2:$G$2001,MATCH($A49&amp;"|"&amp;INT(AE$5),Lists!$F$2:$F$2001,0)),""))</f>
        <v/>
      </c>
      <c r="AF49" s="36" t="str">
        <f>IF(OR($A49="",AF$5=""),"",IFERROR(INDEX(Lists!$G$2:$G$2001,MATCH($A49&amp;"|"&amp;INT(AF$5),Lists!$F$2:$F$2001,0)),""))</f>
        <v/>
      </c>
      <c r="AG49" s="23" t="str">
        <f>IF($A49="","",SUMPRODUCT((LEN(B49:AF49)&gt;0)*1))</f>
        <v/>
      </c>
    </row>
    <row r="50" spans="1:33" x14ac:dyDescent="0.25">
      <c r="A50" s="22" t="str">
        <f>IFERROR(INDEX(Employees!$A$2:$A$51,MATCH(45,Lists!$I$2:$I$51,0)),"")</f>
        <v/>
      </c>
      <c r="B50" s="36" t="str">
        <f>IF(OR($A50="",B$5=""),"",IFERROR(INDEX(Lists!$G$2:$G$2001,MATCH($A50&amp;"|"&amp;INT(B$5),Lists!$F$2:$F$2001,0)),""))</f>
        <v/>
      </c>
      <c r="C50" s="36" t="str">
        <f>IF(OR($A50="",C$5=""),"",IFERROR(INDEX(Lists!$G$2:$G$2001,MATCH($A50&amp;"|"&amp;INT(C$5),Lists!$F$2:$F$2001,0)),""))</f>
        <v/>
      </c>
      <c r="D50" s="36" t="str">
        <f>IF(OR($A50="",D$5=""),"",IFERROR(INDEX(Lists!$G$2:$G$2001,MATCH($A50&amp;"|"&amp;INT(D$5),Lists!$F$2:$F$2001,0)),""))</f>
        <v/>
      </c>
      <c r="E50" s="36" t="str">
        <f>IF(OR($A50="",E$5=""),"",IFERROR(INDEX(Lists!$G$2:$G$2001,MATCH($A50&amp;"|"&amp;INT(E$5),Lists!$F$2:$F$2001,0)),""))</f>
        <v/>
      </c>
      <c r="F50" s="36" t="str">
        <f>IF(OR($A50="",F$5=""),"",IFERROR(INDEX(Lists!$G$2:$G$2001,MATCH($A50&amp;"|"&amp;INT(F$5),Lists!$F$2:$F$2001,0)),""))</f>
        <v/>
      </c>
      <c r="G50" s="36" t="str">
        <f>IF(OR($A50="",G$5=""),"",IFERROR(INDEX(Lists!$G$2:$G$2001,MATCH($A50&amp;"|"&amp;INT(G$5),Lists!$F$2:$F$2001,0)),""))</f>
        <v/>
      </c>
      <c r="H50" s="36" t="str">
        <f>IF(OR($A50="",H$5=""),"",IFERROR(INDEX(Lists!$G$2:$G$2001,MATCH($A50&amp;"|"&amp;INT(H$5),Lists!$F$2:$F$2001,0)),""))</f>
        <v/>
      </c>
      <c r="I50" s="36" t="str">
        <f>IF(OR($A50="",I$5=""),"",IFERROR(INDEX(Lists!$G$2:$G$2001,MATCH($A50&amp;"|"&amp;INT(I$5),Lists!$F$2:$F$2001,0)),""))</f>
        <v/>
      </c>
      <c r="J50" s="36" t="str">
        <f>IF(OR($A50="",J$5=""),"",IFERROR(INDEX(Lists!$G$2:$G$2001,MATCH($A50&amp;"|"&amp;INT(J$5),Lists!$F$2:$F$2001,0)),""))</f>
        <v/>
      </c>
      <c r="K50" s="36" t="str">
        <f>IF(OR($A50="",K$5=""),"",IFERROR(INDEX(Lists!$G$2:$G$2001,MATCH($A50&amp;"|"&amp;INT(K$5),Lists!$F$2:$F$2001,0)),""))</f>
        <v/>
      </c>
      <c r="L50" s="36" t="str">
        <f>IF(OR($A50="",L$5=""),"",IFERROR(INDEX(Lists!$G$2:$G$2001,MATCH($A50&amp;"|"&amp;INT(L$5),Lists!$F$2:$F$2001,0)),""))</f>
        <v/>
      </c>
      <c r="M50" s="36" t="str">
        <f>IF(OR($A50="",M$5=""),"",IFERROR(INDEX(Lists!$G$2:$G$2001,MATCH($A50&amp;"|"&amp;INT(M$5),Lists!$F$2:$F$2001,0)),""))</f>
        <v/>
      </c>
      <c r="N50" s="36" t="str">
        <f>IF(OR($A50="",N$5=""),"",IFERROR(INDEX(Lists!$G$2:$G$2001,MATCH($A50&amp;"|"&amp;INT(N$5),Lists!$F$2:$F$2001,0)),""))</f>
        <v/>
      </c>
      <c r="O50" s="36" t="str">
        <f>IF(OR($A50="",O$5=""),"",IFERROR(INDEX(Lists!$G$2:$G$2001,MATCH($A50&amp;"|"&amp;INT(O$5),Lists!$F$2:$F$2001,0)),""))</f>
        <v/>
      </c>
      <c r="P50" s="36" t="str">
        <f>IF(OR($A50="",P$5=""),"",IFERROR(INDEX(Lists!$G$2:$G$2001,MATCH($A50&amp;"|"&amp;INT(P$5),Lists!$F$2:$F$2001,0)),""))</f>
        <v/>
      </c>
      <c r="Q50" s="36" t="str">
        <f>IF(OR($A50="",Q$5=""),"",IFERROR(INDEX(Lists!$G$2:$G$2001,MATCH($A50&amp;"|"&amp;INT(Q$5),Lists!$F$2:$F$2001,0)),""))</f>
        <v/>
      </c>
      <c r="R50" s="36" t="str">
        <f>IF(OR($A50="",R$5=""),"",IFERROR(INDEX(Lists!$G$2:$G$2001,MATCH($A50&amp;"|"&amp;INT(R$5),Lists!$F$2:$F$2001,0)),""))</f>
        <v/>
      </c>
      <c r="S50" s="36" t="str">
        <f>IF(OR($A50="",S$5=""),"",IFERROR(INDEX(Lists!$G$2:$G$2001,MATCH($A50&amp;"|"&amp;INT(S$5),Lists!$F$2:$F$2001,0)),""))</f>
        <v/>
      </c>
      <c r="T50" s="36" t="str">
        <f>IF(OR($A50="",T$5=""),"",IFERROR(INDEX(Lists!$G$2:$G$2001,MATCH($A50&amp;"|"&amp;INT(T$5),Lists!$F$2:$F$2001,0)),""))</f>
        <v/>
      </c>
      <c r="U50" s="36" t="str">
        <f>IF(OR($A50="",U$5=""),"",IFERROR(INDEX(Lists!$G$2:$G$2001,MATCH($A50&amp;"|"&amp;INT(U$5),Lists!$F$2:$F$2001,0)),""))</f>
        <v/>
      </c>
      <c r="V50" s="36" t="str">
        <f>IF(OR($A50="",V$5=""),"",IFERROR(INDEX(Lists!$G$2:$G$2001,MATCH($A50&amp;"|"&amp;INT(V$5),Lists!$F$2:$F$2001,0)),""))</f>
        <v/>
      </c>
      <c r="W50" s="36" t="str">
        <f>IF(OR($A50="",W$5=""),"",IFERROR(INDEX(Lists!$G$2:$G$2001,MATCH($A50&amp;"|"&amp;INT(W$5),Lists!$F$2:$F$2001,0)),""))</f>
        <v/>
      </c>
      <c r="X50" s="36" t="str">
        <f>IF(OR($A50="",X$5=""),"",IFERROR(INDEX(Lists!$G$2:$G$2001,MATCH($A50&amp;"|"&amp;INT(X$5),Lists!$F$2:$F$2001,0)),""))</f>
        <v/>
      </c>
      <c r="Y50" s="36" t="str">
        <f>IF(OR($A50="",Y$5=""),"",IFERROR(INDEX(Lists!$G$2:$G$2001,MATCH($A50&amp;"|"&amp;INT(Y$5),Lists!$F$2:$F$2001,0)),""))</f>
        <v/>
      </c>
      <c r="Z50" s="36" t="str">
        <f>IF(OR($A50="",Z$5=""),"",IFERROR(INDEX(Lists!$G$2:$G$2001,MATCH($A50&amp;"|"&amp;INT(Z$5),Lists!$F$2:$F$2001,0)),""))</f>
        <v/>
      </c>
      <c r="AA50" s="36" t="str">
        <f>IF(OR($A50="",AA$5=""),"",IFERROR(INDEX(Lists!$G$2:$G$2001,MATCH($A50&amp;"|"&amp;INT(AA$5),Lists!$F$2:$F$2001,0)),""))</f>
        <v/>
      </c>
      <c r="AB50" s="36" t="str">
        <f>IF(OR($A50="",AB$5=""),"",IFERROR(INDEX(Lists!$G$2:$G$2001,MATCH($A50&amp;"|"&amp;INT(AB$5),Lists!$F$2:$F$2001,0)),""))</f>
        <v/>
      </c>
      <c r="AC50" s="36" t="str">
        <f>IF(OR($A50="",AC$5=""),"",IFERROR(INDEX(Lists!$G$2:$G$2001,MATCH($A50&amp;"|"&amp;INT(AC$5),Lists!$F$2:$F$2001,0)),""))</f>
        <v/>
      </c>
      <c r="AD50" s="36" t="str">
        <f>IF(OR($A50="",AD$5=""),"",IFERROR(INDEX(Lists!$G$2:$G$2001,MATCH($A50&amp;"|"&amp;INT(AD$5),Lists!$F$2:$F$2001,0)),""))</f>
        <v/>
      </c>
      <c r="AE50" s="36" t="str">
        <f>IF(OR($A50="",AE$5=""),"",IFERROR(INDEX(Lists!$G$2:$G$2001,MATCH($A50&amp;"|"&amp;INT(AE$5),Lists!$F$2:$F$2001,0)),""))</f>
        <v/>
      </c>
      <c r="AF50" s="36" t="str">
        <f>IF(OR($A50="",AF$5=""),"",IFERROR(INDEX(Lists!$G$2:$G$2001,MATCH($A50&amp;"|"&amp;INT(AF$5),Lists!$F$2:$F$2001,0)),""))</f>
        <v/>
      </c>
      <c r="AG50" s="23" t="str">
        <f>IF($A50="","",SUMPRODUCT((LEN(B50:AF50)&gt;0)*1))</f>
        <v/>
      </c>
    </row>
    <row r="51" spans="1:33" x14ac:dyDescent="0.25">
      <c r="A51" s="22" t="str">
        <f>IFERROR(INDEX(Employees!$A$2:$A$51,MATCH(46,Lists!$I$2:$I$51,0)),"")</f>
        <v/>
      </c>
      <c r="B51" s="36" t="str">
        <f>IF(OR($A51="",B$5=""),"",IFERROR(INDEX(Lists!$G$2:$G$2001,MATCH($A51&amp;"|"&amp;INT(B$5),Lists!$F$2:$F$2001,0)),""))</f>
        <v/>
      </c>
      <c r="C51" s="36" t="str">
        <f>IF(OR($A51="",C$5=""),"",IFERROR(INDEX(Lists!$G$2:$G$2001,MATCH($A51&amp;"|"&amp;INT(C$5),Lists!$F$2:$F$2001,0)),""))</f>
        <v/>
      </c>
      <c r="D51" s="36" t="str">
        <f>IF(OR($A51="",D$5=""),"",IFERROR(INDEX(Lists!$G$2:$G$2001,MATCH($A51&amp;"|"&amp;INT(D$5),Lists!$F$2:$F$2001,0)),""))</f>
        <v/>
      </c>
      <c r="E51" s="36" t="str">
        <f>IF(OR($A51="",E$5=""),"",IFERROR(INDEX(Lists!$G$2:$G$2001,MATCH($A51&amp;"|"&amp;INT(E$5),Lists!$F$2:$F$2001,0)),""))</f>
        <v/>
      </c>
      <c r="F51" s="36" t="str">
        <f>IF(OR($A51="",F$5=""),"",IFERROR(INDEX(Lists!$G$2:$G$2001,MATCH($A51&amp;"|"&amp;INT(F$5),Lists!$F$2:$F$2001,0)),""))</f>
        <v/>
      </c>
      <c r="G51" s="36" t="str">
        <f>IF(OR($A51="",G$5=""),"",IFERROR(INDEX(Lists!$G$2:$G$2001,MATCH($A51&amp;"|"&amp;INT(G$5),Lists!$F$2:$F$2001,0)),""))</f>
        <v/>
      </c>
      <c r="H51" s="36" t="str">
        <f>IF(OR($A51="",H$5=""),"",IFERROR(INDEX(Lists!$G$2:$G$2001,MATCH($A51&amp;"|"&amp;INT(H$5),Lists!$F$2:$F$2001,0)),""))</f>
        <v/>
      </c>
      <c r="I51" s="36" t="str">
        <f>IF(OR($A51="",I$5=""),"",IFERROR(INDEX(Lists!$G$2:$G$2001,MATCH($A51&amp;"|"&amp;INT(I$5),Lists!$F$2:$F$2001,0)),""))</f>
        <v/>
      </c>
      <c r="J51" s="36" t="str">
        <f>IF(OR($A51="",J$5=""),"",IFERROR(INDEX(Lists!$G$2:$G$2001,MATCH($A51&amp;"|"&amp;INT(J$5),Lists!$F$2:$F$2001,0)),""))</f>
        <v/>
      </c>
      <c r="K51" s="36" t="str">
        <f>IF(OR($A51="",K$5=""),"",IFERROR(INDEX(Lists!$G$2:$G$2001,MATCH($A51&amp;"|"&amp;INT(K$5),Lists!$F$2:$F$2001,0)),""))</f>
        <v/>
      </c>
      <c r="L51" s="36" t="str">
        <f>IF(OR($A51="",L$5=""),"",IFERROR(INDEX(Lists!$G$2:$G$2001,MATCH($A51&amp;"|"&amp;INT(L$5),Lists!$F$2:$F$2001,0)),""))</f>
        <v/>
      </c>
      <c r="M51" s="36" t="str">
        <f>IF(OR($A51="",M$5=""),"",IFERROR(INDEX(Lists!$G$2:$G$2001,MATCH($A51&amp;"|"&amp;INT(M$5),Lists!$F$2:$F$2001,0)),""))</f>
        <v/>
      </c>
      <c r="N51" s="36" t="str">
        <f>IF(OR($A51="",N$5=""),"",IFERROR(INDEX(Lists!$G$2:$G$2001,MATCH($A51&amp;"|"&amp;INT(N$5),Lists!$F$2:$F$2001,0)),""))</f>
        <v/>
      </c>
      <c r="O51" s="36" t="str">
        <f>IF(OR($A51="",O$5=""),"",IFERROR(INDEX(Lists!$G$2:$G$2001,MATCH($A51&amp;"|"&amp;INT(O$5),Lists!$F$2:$F$2001,0)),""))</f>
        <v/>
      </c>
      <c r="P51" s="36" t="str">
        <f>IF(OR($A51="",P$5=""),"",IFERROR(INDEX(Lists!$G$2:$G$2001,MATCH($A51&amp;"|"&amp;INT(P$5),Lists!$F$2:$F$2001,0)),""))</f>
        <v/>
      </c>
      <c r="Q51" s="36" t="str">
        <f>IF(OR($A51="",Q$5=""),"",IFERROR(INDEX(Lists!$G$2:$G$2001,MATCH($A51&amp;"|"&amp;INT(Q$5),Lists!$F$2:$F$2001,0)),""))</f>
        <v/>
      </c>
      <c r="R51" s="36" t="str">
        <f>IF(OR($A51="",R$5=""),"",IFERROR(INDEX(Lists!$G$2:$G$2001,MATCH($A51&amp;"|"&amp;INT(R$5),Lists!$F$2:$F$2001,0)),""))</f>
        <v/>
      </c>
      <c r="S51" s="36" t="str">
        <f>IF(OR($A51="",S$5=""),"",IFERROR(INDEX(Lists!$G$2:$G$2001,MATCH($A51&amp;"|"&amp;INT(S$5),Lists!$F$2:$F$2001,0)),""))</f>
        <v/>
      </c>
      <c r="T51" s="36" t="str">
        <f>IF(OR($A51="",T$5=""),"",IFERROR(INDEX(Lists!$G$2:$G$2001,MATCH($A51&amp;"|"&amp;INT(T$5),Lists!$F$2:$F$2001,0)),""))</f>
        <v/>
      </c>
      <c r="U51" s="36" t="str">
        <f>IF(OR($A51="",U$5=""),"",IFERROR(INDEX(Lists!$G$2:$G$2001,MATCH($A51&amp;"|"&amp;INT(U$5),Lists!$F$2:$F$2001,0)),""))</f>
        <v/>
      </c>
      <c r="V51" s="36" t="str">
        <f>IF(OR($A51="",V$5=""),"",IFERROR(INDEX(Lists!$G$2:$G$2001,MATCH($A51&amp;"|"&amp;INT(V$5),Lists!$F$2:$F$2001,0)),""))</f>
        <v/>
      </c>
      <c r="W51" s="36" t="str">
        <f>IF(OR($A51="",W$5=""),"",IFERROR(INDEX(Lists!$G$2:$G$2001,MATCH($A51&amp;"|"&amp;INT(W$5),Lists!$F$2:$F$2001,0)),""))</f>
        <v/>
      </c>
      <c r="X51" s="36" t="str">
        <f>IF(OR($A51="",X$5=""),"",IFERROR(INDEX(Lists!$G$2:$G$2001,MATCH($A51&amp;"|"&amp;INT(X$5),Lists!$F$2:$F$2001,0)),""))</f>
        <v/>
      </c>
      <c r="Y51" s="36" t="str">
        <f>IF(OR($A51="",Y$5=""),"",IFERROR(INDEX(Lists!$G$2:$G$2001,MATCH($A51&amp;"|"&amp;INT(Y$5),Lists!$F$2:$F$2001,0)),""))</f>
        <v/>
      </c>
      <c r="Z51" s="36" t="str">
        <f>IF(OR($A51="",Z$5=""),"",IFERROR(INDEX(Lists!$G$2:$G$2001,MATCH($A51&amp;"|"&amp;INT(Z$5),Lists!$F$2:$F$2001,0)),""))</f>
        <v/>
      </c>
      <c r="AA51" s="36" t="str">
        <f>IF(OR($A51="",AA$5=""),"",IFERROR(INDEX(Lists!$G$2:$G$2001,MATCH($A51&amp;"|"&amp;INT(AA$5),Lists!$F$2:$F$2001,0)),""))</f>
        <v/>
      </c>
      <c r="AB51" s="36" t="str">
        <f>IF(OR($A51="",AB$5=""),"",IFERROR(INDEX(Lists!$G$2:$G$2001,MATCH($A51&amp;"|"&amp;INT(AB$5),Lists!$F$2:$F$2001,0)),""))</f>
        <v/>
      </c>
      <c r="AC51" s="36" t="str">
        <f>IF(OR($A51="",AC$5=""),"",IFERROR(INDEX(Lists!$G$2:$G$2001,MATCH($A51&amp;"|"&amp;INT(AC$5),Lists!$F$2:$F$2001,0)),""))</f>
        <v/>
      </c>
      <c r="AD51" s="36" t="str">
        <f>IF(OR($A51="",AD$5=""),"",IFERROR(INDEX(Lists!$G$2:$G$2001,MATCH($A51&amp;"|"&amp;INT(AD$5),Lists!$F$2:$F$2001,0)),""))</f>
        <v/>
      </c>
      <c r="AE51" s="36" t="str">
        <f>IF(OR($A51="",AE$5=""),"",IFERROR(INDEX(Lists!$G$2:$G$2001,MATCH($A51&amp;"|"&amp;INT(AE$5),Lists!$F$2:$F$2001,0)),""))</f>
        <v/>
      </c>
      <c r="AF51" s="36" t="str">
        <f>IF(OR($A51="",AF$5=""),"",IFERROR(INDEX(Lists!$G$2:$G$2001,MATCH($A51&amp;"|"&amp;INT(AF$5),Lists!$F$2:$F$2001,0)),""))</f>
        <v/>
      </c>
      <c r="AG51" s="23" t="str">
        <f>IF($A51="","",SUMPRODUCT((LEN(B51:AF51)&gt;0)*1))</f>
        <v/>
      </c>
    </row>
    <row r="52" spans="1:33" x14ac:dyDescent="0.25">
      <c r="A52" s="22" t="str">
        <f>IFERROR(INDEX(Employees!$A$2:$A$51,MATCH(47,Lists!$I$2:$I$51,0)),"")</f>
        <v/>
      </c>
      <c r="B52" s="36" t="str">
        <f>IF(OR($A52="",B$5=""),"",IFERROR(INDEX(Lists!$G$2:$G$2001,MATCH($A52&amp;"|"&amp;INT(B$5),Lists!$F$2:$F$2001,0)),""))</f>
        <v/>
      </c>
      <c r="C52" s="36" t="str">
        <f>IF(OR($A52="",C$5=""),"",IFERROR(INDEX(Lists!$G$2:$G$2001,MATCH($A52&amp;"|"&amp;INT(C$5),Lists!$F$2:$F$2001,0)),""))</f>
        <v/>
      </c>
      <c r="D52" s="36" t="str">
        <f>IF(OR($A52="",D$5=""),"",IFERROR(INDEX(Lists!$G$2:$G$2001,MATCH($A52&amp;"|"&amp;INT(D$5),Lists!$F$2:$F$2001,0)),""))</f>
        <v/>
      </c>
      <c r="E52" s="36" t="str">
        <f>IF(OR($A52="",E$5=""),"",IFERROR(INDEX(Lists!$G$2:$G$2001,MATCH($A52&amp;"|"&amp;INT(E$5),Lists!$F$2:$F$2001,0)),""))</f>
        <v/>
      </c>
      <c r="F52" s="36" t="str">
        <f>IF(OR($A52="",F$5=""),"",IFERROR(INDEX(Lists!$G$2:$G$2001,MATCH($A52&amp;"|"&amp;INT(F$5),Lists!$F$2:$F$2001,0)),""))</f>
        <v/>
      </c>
      <c r="G52" s="36" t="str">
        <f>IF(OR($A52="",G$5=""),"",IFERROR(INDEX(Lists!$G$2:$G$2001,MATCH($A52&amp;"|"&amp;INT(G$5),Lists!$F$2:$F$2001,0)),""))</f>
        <v/>
      </c>
      <c r="H52" s="36" t="str">
        <f>IF(OR($A52="",H$5=""),"",IFERROR(INDEX(Lists!$G$2:$G$2001,MATCH($A52&amp;"|"&amp;INT(H$5),Lists!$F$2:$F$2001,0)),""))</f>
        <v/>
      </c>
      <c r="I52" s="36" t="str">
        <f>IF(OR($A52="",I$5=""),"",IFERROR(INDEX(Lists!$G$2:$G$2001,MATCH($A52&amp;"|"&amp;INT(I$5),Lists!$F$2:$F$2001,0)),""))</f>
        <v/>
      </c>
      <c r="J52" s="36" t="str">
        <f>IF(OR($A52="",J$5=""),"",IFERROR(INDEX(Lists!$G$2:$G$2001,MATCH($A52&amp;"|"&amp;INT(J$5),Lists!$F$2:$F$2001,0)),""))</f>
        <v/>
      </c>
      <c r="K52" s="36" t="str">
        <f>IF(OR($A52="",K$5=""),"",IFERROR(INDEX(Lists!$G$2:$G$2001,MATCH($A52&amp;"|"&amp;INT(K$5),Lists!$F$2:$F$2001,0)),""))</f>
        <v/>
      </c>
      <c r="L52" s="36" t="str">
        <f>IF(OR($A52="",L$5=""),"",IFERROR(INDEX(Lists!$G$2:$G$2001,MATCH($A52&amp;"|"&amp;INT(L$5),Lists!$F$2:$F$2001,0)),""))</f>
        <v/>
      </c>
      <c r="M52" s="36" t="str">
        <f>IF(OR($A52="",M$5=""),"",IFERROR(INDEX(Lists!$G$2:$G$2001,MATCH($A52&amp;"|"&amp;INT(M$5),Lists!$F$2:$F$2001,0)),""))</f>
        <v/>
      </c>
      <c r="N52" s="36" t="str">
        <f>IF(OR($A52="",N$5=""),"",IFERROR(INDEX(Lists!$G$2:$G$2001,MATCH($A52&amp;"|"&amp;INT(N$5),Lists!$F$2:$F$2001,0)),""))</f>
        <v/>
      </c>
      <c r="O52" s="36" t="str">
        <f>IF(OR($A52="",O$5=""),"",IFERROR(INDEX(Lists!$G$2:$G$2001,MATCH($A52&amp;"|"&amp;INT(O$5),Lists!$F$2:$F$2001,0)),""))</f>
        <v/>
      </c>
      <c r="P52" s="36" t="str">
        <f>IF(OR($A52="",P$5=""),"",IFERROR(INDEX(Lists!$G$2:$G$2001,MATCH($A52&amp;"|"&amp;INT(P$5),Lists!$F$2:$F$2001,0)),""))</f>
        <v/>
      </c>
      <c r="Q52" s="36" t="str">
        <f>IF(OR($A52="",Q$5=""),"",IFERROR(INDEX(Lists!$G$2:$G$2001,MATCH($A52&amp;"|"&amp;INT(Q$5),Lists!$F$2:$F$2001,0)),""))</f>
        <v/>
      </c>
      <c r="R52" s="36" t="str">
        <f>IF(OR($A52="",R$5=""),"",IFERROR(INDEX(Lists!$G$2:$G$2001,MATCH($A52&amp;"|"&amp;INT(R$5),Lists!$F$2:$F$2001,0)),""))</f>
        <v/>
      </c>
      <c r="S52" s="36" t="str">
        <f>IF(OR($A52="",S$5=""),"",IFERROR(INDEX(Lists!$G$2:$G$2001,MATCH($A52&amp;"|"&amp;INT(S$5),Lists!$F$2:$F$2001,0)),""))</f>
        <v/>
      </c>
      <c r="T52" s="36" t="str">
        <f>IF(OR($A52="",T$5=""),"",IFERROR(INDEX(Lists!$G$2:$G$2001,MATCH($A52&amp;"|"&amp;INT(T$5),Lists!$F$2:$F$2001,0)),""))</f>
        <v/>
      </c>
      <c r="U52" s="36" t="str">
        <f>IF(OR($A52="",U$5=""),"",IFERROR(INDEX(Lists!$G$2:$G$2001,MATCH($A52&amp;"|"&amp;INT(U$5),Lists!$F$2:$F$2001,0)),""))</f>
        <v/>
      </c>
      <c r="V52" s="36" t="str">
        <f>IF(OR($A52="",V$5=""),"",IFERROR(INDEX(Lists!$G$2:$G$2001,MATCH($A52&amp;"|"&amp;INT(V$5),Lists!$F$2:$F$2001,0)),""))</f>
        <v/>
      </c>
      <c r="W52" s="36" t="str">
        <f>IF(OR($A52="",W$5=""),"",IFERROR(INDEX(Lists!$G$2:$G$2001,MATCH($A52&amp;"|"&amp;INT(W$5),Lists!$F$2:$F$2001,0)),""))</f>
        <v/>
      </c>
      <c r="X52" s="36" t="str">
        <f>IF(OR($A52="",X$5=""),"",IFERROR(INDEX(Lists!$G$2:$G$2001,MATCH($A52&amp;"|"&amp;INT(X$5),Lists!$F$2:$F$2001,0)),""))</f>
        <v/>
      </c>
      <c r="Y52" s="36" t="str">
        <f>IF(OR($A52="",Y$5=""),"",IFERROR(INDEX(Lists!$G$2:$G$2001,MATCH($A52&amp;"|"&amp;INT(Y$5),Lists!$F$2:$F$2001,0)),""))</f>
        <v/>
      </c>
      <c r="Z52" s="36" t="str">
        <f>IF(OR($A52="",Z$5=""),"",IFERROR(INDEX(Lists!$G$2:$G$2001,MATCH($A52&amp;"|"&amp;INT(Z$5),Lists!$F$2:$F$2001,0)),""))</f>
        <v/>
      </c>
      <c r="AA52" s="36" t="str">
        <f>IF(OR($A52="",AA$5=""),"",IFERROR(INDEX(Lists!$G$2:$G$2001,MATCH($A52&amp;"|"&amp;INT(AA$5),Lists!$F$2:$F$2001,0)),""))</f>
        <v/>
      </c>
      <c r="AB52" s="36" t="str">
        <f>IF(OR($A52="",AB$5=""),"",IFERROR(INDEX(Lists!$G$2:$G$2001,MATCH($A52&amp;"|"&amp;INT(AB$5),Lists!$F$2:$F$2001,0)),""))</f>
        <v/>
      </c>
      <c r="AC52" s="36" t="str">
        <f>IF(OR($A52="",AC$5=""),"",IFERROR(INDEX(Lists!$G$2:$G$2001,MATCH($A52&amp;"|"&amp;INT(AC$5),Lists!$F$2:$F$2001,0)),""))</f>
        <v/>
      </c>
      <c r="AD52" s="36" t="str">
        <f>IF(OR($A52="",AD$5=""),"",IFERROR(INDEX(Lists!$G$2:$G$2001,MATCH($A52&amp;"|"&amp;INT(AD$5),Lists!$F$2:$F$2001,0)),""))</f>
        <v/>
      </c>
      <c r="AE52" s="36" t="str">
        <f>IF(OR($A52="",AE$5=""),"",IFERROR(INDEX(Lists!$G$2:$G$2001,MATCH($A52&amp;"|"&amp;INT(AE$5),Lists!$F$2:$F$2001,0)),""))</f>
        <v/>
      </c>
      <c r="AF52" s="36" t="str">
        <f>IF(OR($A52="",AF$5=""),"",IFERROR(INDEX(Lists!$G$2:$G$2001,MATCH($A52&amp;"|"&amp;INT(AF$5),Lists!$F$2:$F$2001,0)),""))</f>
        <v/>
      </c>
      <c r="AG52" s="23" t="str">
        <f>IF($A52="","",SUMPRODUCT((LEN(B52:AF52)&gt;0)*1))</f>
        <v/>
      </c>
    </row>
    <row r="53" spans="1:33" x14ac:dyDescent="0.25">
      <c r="A53" s="22" t="str">
        <f>IFERROR(INDEX(Employees!$A$2:$A$51,MATCH(48,Lists!$I$2:$I$51,0)),"")</f>
        <v/>
      </c>
      <c r="B53" s="36" t="str">
        <f>IF(OR($A53="",B$5=""),"",IFERROR(INDEX(Lists!$G$2:$G$2001,MATCH($A53&amp;"|"&amp;INT(B$5),Lists!$F$2:$F$2001,0)),""))</f>
        <v/>
      </c>
      <c r="C53" s="36" t="str">
        <f>IF(OR($A53="",C$5=""),"",IFERROR(INDEX(Lists!$G$2:$G$2001,MATCH($A53&amp;"|"&amp;INT(C$5),Lists!$F$2:$F$2001,0)),""))</f>
        <v/>
      </c>
      <c r="D53" s="36" t="str">
        <f>IF(OR($A53="",D$5=""),"",IFERROR(INDEX(Lists!$G$2:$G$2001,MATCH($A53&amp;"|"&amp;INT(D$5),Lists!$F$2:$F$2001,0)),""))</f>
        <v/>
      </c>
      <c r="E53" s="36" t="str">
        <f>IF(OR($A53="",E$5=""),"",IFERROR(INDEX(Lists!$G$2:$G$2001,MATCH($A53&amp;"|"&amp;INT(E$5),Lists!$F$2:$F$2001,0)),""))</f>
        <v/>
      </c>
      <c r="F53" s="36" t="str">
        <f>IF(OR($A53="",F$5=""),"",IFERROR(INDEX(Lists!$G$2:$G$2001,MATCH($A53&amp;"|"&amp;INT(F$5),Lists!$F$2:$F$2001,0)),""))</f>
        <v/>
      </c>
      <c r="G53" s="36" t="str">
        <f>IF(OR($A53="",G$5=""),"",IFERROR(INDEX(Lists!$G$2:$G$2001,MATCH($A53&amp;"|"&amp;INT(G$5),Lists!$F$2:$F$2001,0)),""))</f>
        <v/>
      </c>
      <c r="H53" s="36" t="str">
        <f>IF(OR($A53="",H$5=""),"",IFERROR(INDEX(Lists!$G$2:$G$2001,MATCH($A53&amp;"|"&amp;INT(H$5),Lists!$F$2:$F$2001,0)),""))</f>
        <v/>
      </c>
      <c r="I53" s="36" t="str">
        <f>IF(OR($A53="",I$5=""),"",IFERROR(INDEX(Lists!$G$2:$G$2001,MATCH($A53&amp;"|"&amp;INT(I$5),Lists!$F$2:$F$2001,0)),""))</f>
        <v/>
      </c>
      <c r="J53" s="36" t="str">
        <f>IF(OR($A53="",J$5=""),"",IFERROR(INDEX(Lists!$G$2:$G$2001,MATCH($A53&amp;"|"&amp;INT(J$5),Lists!$F$2:$F$2001,0)),""))</f>
        <v/>
      </c>
      <c r="K53" s="36" t="str">
        <f>IF(OR($A53="",K$5=""),"",IFERROR(INDEX(Lists!$G$2:$G$2001,MATCH($A53&amp;"|"&amp;INT(K$5),Lists!$F$2:$F$2001,0)),""))</f>
        <v/>
      </c>
      <c r="L53" s="36" t="str">
        <f>IF(OR($A53="",L$5=""),"",IFERROR(INDEX(Lists!$G$2:$G$2001,MATCH($A53&amp;"|"&amp;INT(L$5),Lists!$F$2:$F$2001,0)),""))</f>
        <v/>
      </c>
      <c r="M53" s="36" t="str">
        <f>IF(OR($A53="",M$5=""),"",IFERROR(INDEX(Lists!$G$2:$G$2001,MATCH($A53&amp;"|"&amp;INT(M$5),Lists!$F$2:$F$2001,0)),""))</f>
        <v/>
      </c>
      <c r="N53" s="36" t="str">
        <f>IF(OR($A53="",N$5=""),"",IFERROR(INDEX(Lists!$G$2:$G$2001,MATCH($A53&amp;"|"&amp;INT(N$5),Lists!$F$2:$F$2001,0)),""))</f>
        <v/>
      </c>
      <c r="O53" s="36" t="str">
        <f>IF(OR($A53="",O$5=""),"",IFERROR(INDEX(Lists!$G$2:$G$2001,MATCH($A53&amp;"|"&amp;INT(O$5),Lists!$F$2:$F$2001,0)),""))</f>
        <v/>
      </c>
      <c r="P53" s="36" t="str">
        <f>IF(OR($A53="",P$5=""),"",IFERROR(INDEX(Lists!$G$2:$G$2001,MATCH($A53&amp;"|"&amp;INT(P$5),Lists!$F$2:$F$2001,0)),""))</f>
        <v/>
      </c>
      <c r="Q53" s="36" t="str">
        <f>IF(OR($A53="",Q$5=""),"",IFERROR(INDEX(Lists!$G$2:$G$2001,MATCH($A53&amp;"|"&amp;INT(Q$5),Lists!$F$2:$F$2001,0)),""))</f>
        <v/>
      </c>
      <c r="R53" s="36" t="str">
        <f>IF(OR($A53="",R$5=""),"",IFERROR(INDEX(Lists!$G$2:$G$2001,MATCH($A53&amp;"|"&amp;INT(R$5),Lists!$F$2:$F$2001,0)),""))</f>
        <v/>
      </c>
      <c r="S53" s="36" t="str">
        <f>IF(OR($A53="",S$5=""),"",IFERROR(INDEX(Lists!$G$2:$G$2001,MATCH($A53&amp;"|"&amp;INT(S$5),Lists!$F$2:$F$2001,0)),""))</f>
        <v/>
      </c>
      <c r="T53" s="36" t="str">
        <f>IF(OR($A53="",T$5=""),"",IFERROR(INDEX(Lists!$G$2:$G$2001,MATCH($A53&amp;"|"&amp;INT(T$5),Lists!$F$2:$F$2001,0)),""))</f>
        <v/>
      </c>
      <c r="U53" s="36" t="str">
        <f>IF(OR($A53="",U$5=""),"",IFERROR(INDEX(Lists!$G$2:$G$2001,MATCH($A53&amp;"|"&amp;INT(U$5),Lists!$F$2:$F$2001,0)),""))</f>
        <v/>
      </c>
      <c r="V53" s="36" t="str">
        <f>IF(OR($A53="",V$5=""),"",IFERROR(INDEX(Lists!$G$2:$G$2001,MATCH($A53&amp;"|"&amp;INT(V$5),Lists!$F$2:$F$2001,0)),""))</f>
        <v/>
      </c>
      <c r="W53" s="36" t="str">
        <f>IF(OR($A53="",W$5=""),"",IFERROR(INDEX(Lists!$G$2:$G$2001,MATCH($A53&amp;"|"&amp;INT(W$5),Lists!$F$2:$F$2001,0)),""))</f>
        <v/>
      </c>
      <c r="X53" s="36" t="str">
        <f>IF(OR($A53="",X$5=""),"",IFERROR(INDEX(Lists!$G$2:$G$2001,MATCH($A53&amp;"|"&amp;INT(X$5),Lists!$F$2:$F$2001,0)),""))</f>
        <v/>
      </c>
      <c r="Y53" s="36" t="str">
        <f>IF(OR($A53="",Y$5=""),"",IFERROR(INDEX(Lists!$G$2:$G$2001,MATCH($A53&amp;"|"&amp;INT(Y$5),Lists!$F$2:$F$2001,0)),""))</f>
        <v/>
      </c>
      <c r="Z53" s="36" t="str">
        <f>IF(OR($A53="",Z$5=""),"",IFERROR(INDEX(Lists!$G$2:$G$2001,MATCH($A53&amp;"|"&amp;INT(Z$5),Lists!$F$2:$F$2001,0)),""))</f>
        <v/>
      </c>
      <c r="AA53" s="36" t="str">
        <f>IF(OR($A53="",AA$5=""),"",IFERROR(INDEX(Lists!$G$2:$G$2001,MATCH($A53&amp;"|"&amp;INT(AA$5),Lists!$F$2:$F$2001,0)),""))</f>
        <v/>
      </c>
      <c r="AB53" s="36" t="str">
        <f>IF(OR($A53="",AB$5=""),"",IFERROR(INDEX(Lists!$G$2:$G$2001,MATCH($A53&amp;"|"&amp;INT(AB$5),Lists!$F$2:$F$2001,0)),""))</f>
        <v/>
      </c>
      <c r="AC53" s="36" t="str">
        <f>IF(OR($A53="",AC$5=""),"",IFERROR(INDEX(Lists!$G$2:$G$2001,MATCH($A53&amp;"|"&amp;INT(AC$5),Lists!$F$2:$F$2001,0)),""))</f>
        <v/>
      </c>
      <c r="AD53" s="36" t="str">
        <f>IF(OR($A53="",AD$5=""),"",IFERROR(INDEX(Lists!$G$2:$G$2001,MATCH($A53&amp;"|"&amp;INT(AD$5),Lists!$F$2:$F$2001,0)),""))</f>
        <v/>
      </c>
      <c r="AE53" s="36" t="str">
        <f>IF(OR($A53="",AE$5=""),"",IFERROR(INDEX(Lists!$G$2:$G$2001,MATCH($A53&amp;"|"&amp;INT(AE$5),Lists!$F$2:$F$2001,0)),""))</f>
        <v/>
      </c>
      <c r="AF53" s="36" t="str">
        <f>IF(OR($A53="",AF$5=""),"",IFERROR(INDEX(Lists!$G$2:$G$2001,MATCH($A53&amp;"|"&amp;INT(AF$5),Lists!$F$2:$F$2001,0)),""))</f>
        <v/>
      </c>
      <c r="AG53" s="23" t="str">
        <f>IF($A53="","",SUMPRODUCT((LEN(B53:AF53)&gt;0)*1))</f>
        <v/>
      </c>
    </row>
    <row r="54" spans="1:33" x14ac:dyDescent="0.25">
      <c r="A54" s="22" t="str">
        <f>IFERROR(INDEX(Employees!$A$2:$A$51,MATCH(49,Lists!$I$2:$I$51,0)),"")</f>
        <v/>
      </c>
      <c r="B54" s="36" t="str">
        <f>IF(OR($A54="",B$5=""),"",IFERROR(INDEX(Lists!$G$2:$G$2001,MATCH($A54&amp;"|"&amp;INT(B$5),Lists!$F$2:$F$2001,0)),""))</f>
        <v/>
      </c>
      <c r="C54" s="36" t="str">
        <f>IF(OR($A54="",C$5=""),"",IFERROR(INDEX(Lists!$G$2:$G$2001,MATCH($A54&amp;"|"&amp;INT(C$5),Lists!$F$2:$F$2001,0)),""))</f>
        <v/>
      </c>
      <c r="D54" s="36" t="str">
        <f>IF(OR($A54="",D$5=""),"",IFERROR(INDEX(Lists!$G$2:$G$2001,MATCH($A54&amp;"|"&amp;INT(D$5),Lists!$F$2:$F$2001,0)),""))</f>
        <v/>
      </c>
      <c r="E54" s="36" t="str">
        <f>IF(OR($A54="",E$5=""),"",IFERROR(INDEX(Lists!$G$2:$G$2001,MATCH($A54&amp;"|"&amp;INT(E$5),Lists!$F$2:$F$2001,0)),""))</f>
        <v/>
      </c>
      <c r="F54" s="36" t="str">
        <f>IF(OR($A54="",F$5=""),"",IFERROR(INDEX(Lists!$G$2:$G$2001,MATCH($A54&amp;"|"&amp;INT(F$5),Lists!$F$2:$F$2001,0)),""))</f>
        <v/>
      </c>
      <c r="G54" s="36" t="str">
        <f>IF(OR($A54="",G$5=""),"",IFERROR(INDEX(Lists!$G$2:$G$2001,MATCH($A54&amp;"|"&amp;INT(G$5),Lists!$F$2:$F$2001,0)),""))</f>
        <v/>
      </c>
      <c r="H54" s="36" t="str">
        <f>IF(OR($A54="",H$5=""),"",IFERROR(INDEX(Lists!$G$2:$G$2001,MATCH($A54&amp;"|"&amp;INT(H$5),Lists!$F$2:$F$2001,0)),""))</f>
        <v/>
      </c>
      <c r="I54" s="36" t="str">
        <f>IF(OR($A54="",I$5=""),"",IFERROR(INDEX(Lists!$G$2:$G$2001,MATCH($A54&amp;"|"&amp;INT(I$5),Lists!$F$2:$F$2001,0)),""))</f>
        <v/>
      </c>
      <c r="J54" s="36" t="str">
        <f>IF(OR($A54="",J$5=""),"",IFERROR(INDEX(Lists!$G$2:$G$2001,MATCH($A54&amp;"|"&amp;INT(J$5),Lists!$F$2:$F$2001,0)),""))</f>
        <v/>
      </c>
      <c r="K54" s="36" t="str">
        <f>IF(OR($A54="",K$5=""),"",IFERROR(INDEX(Lists!$G$2:$G$2001,MATCH($A54&amp;"|"&amp;INT(K$5),Lists!$F$2:$F$2001,0)),""))</f>
        <v/>
      </c>
      <c r="L54" s="36" t="str">
        <f>IF(OR($A54="",L$5=""),"",IFERROR(INDEX(Lists!$G$2:$G$2001,MATCH($A54&amp;"|"&amp;INT(L$5),Lists!$F$2:$F$2001,0)),""))</f>
        <v/>
      </c>
      <c r="M54" s="36" t="str">
        <f>IF(OR($A54="",M$5=""),"",IFERROR(INDEX(Lists!$G$2:$G$2001,MATCH($A54&amp;"|"&amp;INT(M$5),Lists!$F$2:$F$2001,0)),""))</f>
        <v/>
      </c>
      <c r="N54" s="36" t="str">
        <f>IF(OR($A54="",N$5=""),"",IFERROR(INDEX(Lists!$G$2:$G$2001,MATCH($A54&amp;"|"&amp;INT(N$5),Lists!$F$2:$F$2001,0)),""))</f>
        <v/>
      </c>
      <c r="O54" s="36" t="str">
        <f>IF(OR($A54="",O$5=""),"",IFERROR(INDEX(Lists!$G$2:$G$2001,MATCH($A54&amp;"|"&amp;INT(O$5),Lists!$F$2:$F$2001,0)),""))</f>
        <v/>
      </c>
      <c r="P54" s="36" t="str">
        <f>IF(OR($A54="",P$5=""),"",IFERROR(INDEX(Lists!$G$2:$G$2001,MATCH($A54&amp;"|"&amp;INT(P$5),Lists!$F$2:$F$2001,0)),""))</f>
        <v/>
      </c>
      <c r="Q54" s="36" t="str">
        <f>IF(OR($A54="",Q$5=""),"",IFERROR(INDEX(Lists!$G$2:$G$2001,MATCH($A54&amp;"|"&amp;INT(Q$5),Lists!$F$2:$F$2001,0)),""))</f>
        <v/>
      </c>
      <c r="R54" s="36" t="str">
        <f>IF(OR($A54="",R$5=""),"",IFERROR(INDEX(Lists!$G$2:$G$2001,MATCH($A54&amp;"|"&amp;INT(R$5),Lists!$F$2:$F$2001,0)),""))</f>
        <v/>
      </c>
      <c r="S54" s="36" t="str">
        <f>IF(OR($A54="",S$5=""),"",IFERROR(INDEX(Lists!$G$2:$G$2001,MATCH($A54&amp;"|"&amp;INT(S$5),Lists!$F$2:$F$2001,0)),""))</f>
        <v/>
      </c>
      <c r="T54" s="36" t="str">
        <f>IF(OR($A54="",T$5=""),"",IFERROR(INDEX(Lists!$G$2:$G$2001,MATCH($A54&amp;"|"&amp;INT(T$5),Lists!$F$2:$F$2001,0)),""))</f>
        <v/>
      </c>
      <c r="U54" s="36" t="str">
        <f>IF(OR($A54="",U$5=""),"",IFERROR(INDEX(Lists!$G$2:$G$2001,MATCH($A54&amp;"|"&amp;INT(U$5),Lists!$F$2:$F$2001,0)),""))</f>
        <v/>
      </c>
      <c r="V54" s="36" t="str">
        <f>IF(OR($A54="",V$5=""),"",IFERROR(INDEX(Lists!$G$2:$G$2001,MATCH($A54&amp;"|"&amp;INT(V$5),Lists!$F$2:$F$2001,0)),""))</f>
        <v/>
      </c>
      <c r="W54" s="36" t="str">
        <f>IF(OR($A54="",W$5=""),"",IFERROR(INDEX(Lists!$G$2:$G$2001,MATCH($A54&amp;"|"&amp;INT(W$5),Lists!$F$2:$F$2001,0)),""))</f>
        <v/>
      </c>
      <c r="X54" s="36" t="str">
        <f>IF(OR($A54="",X$5=""),"",IFERROR(INDEX(Lists!$G$2:$G$2001,MATCH($A54&amp;"|"&amp;INT(X$5),Lists!$F$2:$F$2001,0)),""))</f>
        <v/>
      </c>
      <c r="Y54" s="36" t="str">
        <f>IF(OR($A54="",Y$5=""),"",IFERROR(INDEX(Lists!$G$2:$G$2001,MATCH($A54&amp;"|"&amp;INT(Y$5),Lists!$F$2:$F$2001,0)),""))</f>
        <v/>
      </c>
      <c r="Z54" s="36" t="str">
        <f>IF(OR($A54="",Z$5=""),"",IFERROR(INDEX(Lists!$G$2:$G$2001,MATCH($A54&amp;"|"&amp;INT(Z$5),Lists!$F$2:$F$2001,0)),""))</f>
        <v/>
      </c>
      <c r="AA54" s="36" t="str">
        <f>IF(OR($A54="",AA$5=""),"",IFERROR(INDEX(Lists!$G$2:$G$2001,MATCH($A54&amp;"|"&amp;INT(AA$5),Lists!$F$2:$F$2001,0)),""))</f>
        <v/>
      </c>
      <c r="AB54" s="36" t="str">
        <f>IF(OR($A54="",AB$5=""),"",IFERROR(INDEX(Lists!$G$2:$G$2001,MATCH($A54&amp;"|"&amp;INT(AB$5),Lists!$F$2:$F$2001,0)),""))</f>
        <v/>
      </c>
      <c r="AC54" s="36" t="str">
        <f>IF(OR($A54="",AC$5=""),"",IFERROR(INDEX(Lists!$G$2:$G$2001,MATCH($A54&amp;"|"&amp;INT(AC$5),Lists!$F$2:$F$2001,0)),""))</f>
        <v/>
      </c>
      <c r="AD54" s="36" t="str">
        <f>IF(OR($A54="",AD$5=""),"",IFERROR(INDEX(Lists!$G$2:$G$2001,MATCH($A54&amp;"|"&amp;INT(AD$5),Lists!$F$2:$F$2001,0)),""))</f>
        <v/>
      </c>
      <c r="AE54" s="36" t="str">
        <f>IF(OR($A54="",AE$5=""),"",IFERROR(INDEX(Lists!$G$2:$G$2001,MATCH($A54&amp;"|"&amp;INT(AE$5),Lists!$F$2:$F$2001,0)),""))</f>
        <v/>
      </c>
      <c r="AF54" s="36" t="str">
        <f>IF(OR($A54="",AF$5=""),"",IFERROR(INDEX(Lists!$G$2:$G$2001,MATCH($A54&amp;"|"&amp;INT(AF$5),Lists!$F$2:$F$2001,0)),""))</f>
        <v/>
      </c>
      <c r="AG54" s="23" t="str">
        <f>IF($A54="","",SUMPRODUCT((LEN(B54:AF54)&gt;0)*1))</f>
        <v/>
      </c>
    </row>
    <row r="55" spans="1:33" x14ac:dyDescent="0.25">
      <c r="A55" s="22" t="str">
        <f>IFERROR(INDEX(Employees!$A$2:$A$51,MATCH(50,Lists!$I$2:$I$51,0)),"")</f>
        <v/>
      </c>
      <c r="B55" s="36" t="str">
        <f>IF(OR($A55="",B$5=""),"",IFERROR(INDEX(Lists!$G$2:$G$2001,MATCH($A55&amp;"|"&amp;INT(B$5),Lists!$F$2:$F$2001,0)),""))</f>
        <v/>
      </c>
      <c r="C55" s="36" t="str">
        <f>IF(OR($A55="",C$5=""),"",IFERROR(INDEX(Lists!$G$2:$G$2001,MATCH($A55&amp;"|"&amp;INT(C$5),Lists!$F$2:$F$2001,0)),""))</f>
        <v/>
      </c>
      <c r="D55" s="36" t="str">
        <f>IF(OR($A55="",D$5=""),"",IFERROR(INDEX(Lists!$G$2:$G$2001,MATCH($A55&amp;"|"&amp;INT(D$5),Lists!$F$2:$F$2001,0)),""))</f>
        <v/>
      </c>
      <c r="E55" s="36" t="str">
        <f>IF(OR($A55="",E$5=""),"",IFERROR(INDEX(Lists!$G$2:$G$2001,MATCH($A55&amp;"|"&amp;INT(E$5),Lists!$F$2:$F$2001,0)),""))</f>
        <v/>
      </c>
      <c r="F55" s="36" t="str">
        <f>IF(OR($A55="",F$5=""),"",IFERROR(INDEX(Lists!$G$2:$G$2001,MATCH($A55&amp;"|"&amp;INT(F$5),Lists!$F$2:$F$2001,0)),""))</f>
        <v/>
      </c>
      <c r="G55" s="36" t="str">
        <f>IF(OR($A55="",G$5=""),"",IFERROR(INDEX(Lists!$G$2:$G$2001,MATCH($A55&amp;"|"&amp;INT(G$5),Lists!$F$2:$F$2001,0)),""))</f>
        <v/>
      </c>
      <c r="H55" s="36" t="str">
        <f>IF(OR($A55="",H$5=""),"",IFERROR(INDEX(Lists!$G$2:$G$2001,MATCH($A55&amp;"|"&amp;INT(H$5),Lists!$F$2:$F$2001,0)),""))</f>
        <v/>
      </c>
      <c r="I55" s="36" t="str">
        <f>IF(OR($A55="",I$5=""),"",IFERROR(INDEX(Lists!$G$2:$G$2001,MATCH($A55&amp;"|"&amp;INT(I$5),Lists!$F$2:$F$2001,0)),""))</f>
        <v/>
      </c>
      <c r="J55" s="36" t="str">
        <f>IF(OR($A55="",J$5=""),"",IFERROR(INDEX(Lists!$G$2:$G$2001,MATCH($A55&amp;"|"&amp;INT(J$5),Lists!$F$2:$F$2001,0)),""))</f>
        <v/>
      </c>
      <c r="K55" s="36" t="str">
        <f>IF(OR($A55="",K$5=""),"",IFERROR(INDEX(Lists!$G$2:$G$2001,MATCH($A55&amp;"|"&amp;INT(K$5),Lists!$F$2:$F$2001,0)),""))</f>
        <v/>
      </c>
      <c r="L55" s="36" t="str">
        <f>IF(OR($A55="",L$5=""),"",IFERROR(INDEX(Lists!$G$2:$G$2001,MATCH($A55&amp;"|"&amp;INT(L$5),Lists!$F$2:$F$2001,0)),""))</f>
        <v/>
      </c>
      <c r="M55" s="36" t="str">
        <f>IF(OR($A55="",M$5=""),"",IFERROR(INDEX(Lists!$G$2:$G$2001,MATCH($A55&amp;"|"&amp;INT(M$5),Lists!$F$2:$F$2001,0)),""))</f>
        <v/>
      </c>
      <c r="N55" s="36" t="str">
        <f>IF(OR($A55="",N$5=""),"",IFERROR(INDEX(Lists!$G$2:$G$2001,MATCH($A55&amp;"|"&amp;INT(N$5),Lists!$F$2:$F$2001,0)),""))</f>
        <v/>
      </c>
      <c r="O55" s="36" t="str">
        <f>IF(OR($A55="",O$5=""),"",IFERROR(INDEX(Lists!$G$2:$G$2001,MATCH($A55&amp;"|"&amp;INT(O$5),Lists!$F$2:$F$2001,0)),""))</f>
        <v/>
      </c>
      <c r="P55" s="36" t="str">
        <f>IF(OR($A55="",P$5=""),"",IFERROR(INDEX(Lists!$G$2:$G$2001,MATCH($A55&amp;"|"&amp;INT(P$5),Lists!$F$2:$F$2001,0)),""))</f>
        <v/>
      </c>
      <c r="Q55" s="36" t="str">
        <f>IF(OR($A55="",Q$5=""),"",IFERROR(INDEX(Lists!$G$2:$G$2001,MATCH($A55&amp;"|"&amp;INT(Q$5),Lists!$F$2:$F$2001,0)),""))</f>
        <v/>
      </c>
      <c r="R55" s="36" t="str">
        <f>IF(OR($A55="",R$5=""),"",IFERROR(INDEX(Lists!$G$2:$G$2001,MATCH($A55&amp;"|"&amp;INT(R$5),Lists!$F$2:$F$2001,0)),""))</f>
        <v/>
      </c>
      <c r="S55" s="36" t="str">
        <f>IF(OR($A55="",S$5=""),"",IFERROR(INDEX(Lists!$G$2:$G$2001,MATCH($A55&amp;"|"&amp;INT(S$5),Lists!$F$2:$F$2001,0)),""))</f>
        <v/>
      </c>
      <c r="T55" s="36" t="str">
        <f>IF(OR($A55="",T$5=""),"",IFERROR(INDEX(Lists!$G$2:$G$2001,MATCH($A55&amp;"|"&amp;INT(T$5),Lists!$F$2:$F$2001,0)),""))</f>
        <v/>
      </c>
      <c r="U55" s="36" t="str">
        <f>IF(OR($A55="",U$5=""),"",IFERROR(INDEX(Lists!$G$2:$G$2001,MATCH($A55&amp;"|"&amp;INT(U$5),Lists!$F$2:$F$2001,0)),""))</f>
        <v/>
      </c>
      <c r="V55" s="36" t="str">
        <f>IF(OR($A55="",V$5=""),"",IFERROR(INDEX(Lists!$G$2:$G$2001,MATCH($A55&amp;"|"&amp;INT(V$5),Lists!$F$2:$F$2001,0)),""))</f>
        <v/>
      </c>
      <c r="W55" s="36" t="str">
        <f>IF(OR($A55="",W$5=""),"",IFERROR(INDEX(Lists!$G$2:$G$2001,MATCH($A55&amp;"|"&amp;INT(W$5),Lists!$F$2:$F$2001,0)),""))</f>
        <v/>
      </c>
      <c r="X55" s="36" t="str">
        <f>IF(OR($A55="",X$5=""),"",IFERROR(INDEX(Lists!$G$2:$G$2001,MATCH($A55&amp;"|"&amp;INT(X$5),Lists!$F$2:$F$2001,0)),""))</f>
        <v/>
      </c>
      <c r="Y55" s="36" t="str">
        <f>IF(OR($A55="",Y$5=""),"",IFERROR(INDEX(Lists!$G$2:$G$2001,MATCH($A55&amp;"|"&amp;INT(Y$5),Lists!$F$2:$F$2001,0)),""))</f>
        <v/>
      </c>
      <c r="Z55" s="36" t="str">
        <f>IF(OR($A55="",Z$5=""),"",IFERROR(INDEX(Lists!$G$2:$G$2001,MATCH($A55&amp;"|"&amp;INT(Z$5),Lists!$F$2:$F$2001,0)),""))</f>
        <v/>
      </c>
      <c r="AA55" s="36" t="str">
        <f>IF(OR($A55="",AA$5=""),"",IFERROR(INDEX(Lists!$G$2:$G$2001,MATCH($A55&amp;"|"&amp;INT(AA$5),Lists!$F$2:$F$2001,0)),""))</f>
        <v/>
      </c>
      <c r="AB55" s="36" t="str">
        <f>IF(OR($A55="",AB$5=""),"",IFERROR(INDEX(Lists!$G$2:$G$2001,MATCH($A55&amp;"|"&amp;INT(AB$5),Lists!$F$2:$F$2001,0)),""))</f>
        <v/>
      </c>
      <c r="AC55" s="36" t="str">
        <f>IF(OR($A55="",AC$5=""),"",IFERROR(INDEX(Lists!$G$2:$G$2001,MATCH($A55&amp;"|"&amp;INT(AC$5),Lists!$F$2:$F$2001,0)),""))</f>
        <v/>
      </c>
      <c r="AD55" s="36" t="str">
        <f>IF(OR($A55="",AD$5=""),"",IFERROR(INDEX(Lists!$G$2:$G$2001,MATCH($A55&amp;"|"&amp;INT(AD$5),Lists!$F$2:$F$2001,0)),""))</f>
        <v/>
      </c>
      <c r="AE55" s="36" t="str">
        <f>IF(OR($A55="",AE$5=""),"",IFERROR(INDEX(Lists!$G$2:$G$2001,MATCH($A55&amp;"|"&amp;INT(AE$5),Lists!$F$2:$F$2001,0)),""))</f>
        <v/>
      </c>
      <c r="AF55" s="36" t="str">
        <f>IF(OR($A55="",AF$5=""),"",IFERROR(INDEX(Lists!$G$2:$G$2001,MATCH($A55&amp;"|"&amp;INT(AF$5),Lists!$F$2:$F$2001,0)),""))</f>
        <v/>
      </c>
      <c r="AG55" s="23" t="str">
        <f>IF($A55="","",SUMPRODUCT((LEN(B55:AF55)&gt;0)*1))</f>
        <v/>
      </c>
    </row>
    <row r="56" spans="1:32" x14ac:dyDescent="0.25">
      <c r="A56" s="37" t="s">
        <v>147</v>
      </c>
      <c r="B56" s="36">
        <f>IF(B$5="","",SUMPRODUCT((LEN(B6:B55)&gt;0)*1))</f>
        <v>0</v>
      </c>
      <c r="C56" s="36">
        <f>IF(C$5="","",SUMPRODUCT((LEN(C6:C55)&gt;0)*1))</f>
        <v>0</v>
      </c>
      <c r="D56" s="36">
        <f>IF(D$5="","",SUMPRODUCT((LEN(D6:D55)&gt;0)*1))</f>
        <v>0</v>
      </c>
      <c r="E56" s="36">
        <f>IF(E$5="","",SUMPRODUCT((LEN(E6:E55)&gt;0)*1))</f>
        <v>0</v>
      </c>
      <c r="F56" s="36">
        <f>IF(F$5="","",SUMPRODUCT((LEN(F6:F55)&gt;0)*1))</f>
        <v>0</v>
      </c>
      <c r="G56" s="36">
        <f>IF(G$5="","",SUMPRODUCT((LEN(G6:G55)&gt;0)*1))</f>
        <v>0</v>
      </c>
      <c r="H56" s="36">
        <f>IF(H$5="","",SUMPRODUCT((LEN(H6:H55)&gt;0)*1))</f>
        <v>0</v>
      </c>
      <c r="I56" s="36">
        <f>IF(I$5="","",SUMPRODUCT((LEN(I6:I55)&gt;0)*1))</f>
        <v>0</v>
      </c>
      <c r="J56" s="36">
        <f>IF(J$5="","",SUMPRODUCT((LEN(J6:J55)&gt;0)*1))</f>
        <v>1</v>
      </c>
      <c r="K56" s="36">
        <f>IF(K$5="","",SUMPRODUCT((LEN(K6:K55)&gt;0)*1))</f>
        <v>0</v>
      </c>
      <c r="L56" s="36">
        <f>IF(L$5="","",SUMPRODUCT((LEN(L6:L55)&gt;0)*1))</f>
        <v>0</v>
      </c>
      <c r="M56" s="36">
        <f>IF(M$5="","",SUMPRODUCT((LEN(M6:M55)&gt;0)*1))</f>
        <v>0</v>
      </c>
      <c r="N56" s="36">
        <f>IF(N$5="","",SUMPRODUCT((LEN(N6:N55)&gt;0)*1))</f>
        <v>0</v>
      </c>
      <c r="O56" s="36">
        <f>IF(O$5="","",SUMPRODUCT((LEN(O6:O55)&gt;0)*1))</f>
        <v>0</v>
      </c>
      <c r="P56" s="36">
        <f>IF(P$5="","",SUMPRODUCT((LEN(P6:P55)&gt;0)*1))</f>
        <v>0</v>
      </c>
      <c r="Q56" s="36">
        <f>IF(Q$5="","",SUMPRODUCT((LEN(Q6:Q55)&gt;0)*1))</f>
        <v>0</v>
      </c>
      <c r="R56" s="36">
        <f>IF(R$5="","",SUMPRODUCT((LEN(R6:R55)&gt;0)*1))</f>
        <v>0</v>
      </c>
      <c r="S56" s="36">
        <f>IF(S$5="","",SUMPRODUCT((LEN(S6:S55)&gt;0)*1))</f>
        <v>0</v>
      </c>
      <c r="T56" s="36">
        <f>IF(T$5="","",SUMPRODUCT((LEN(T6:T55)&gt;0)*1))</f>
        <v>0</v>
      </c>
      <c r="U56" s="36">
        <f>IF(U$5="","",SUMPRODUCT((LEN(U6:U55)&gt;0)*1))</f>
        <v>0</v>
      </c>
      <c r="V56" s="36">
        <f>IF(V$5="","",SUMPRODUCT((LEN(V6:V55)&gt;0)*1))</f>
        <v>0</v>
      </c>
      <c r="W56" s="36">
        <f>IF(W$5="","",SUMPRODUCT((LEN(W6:W55)&gt;0)*1))</f>
        <v>0</v>
      </c>
      <c r="X56" s="36">
        <f>IF(X$5="","",SUMPRODUCT((LEN(X6:X55)&gt;0)*1))</f>
        <v>1</v>
      </c>
      <c r="Y56" s="36">
        <f>IF(Y$5="","",SUMPRODUCT((LEN(Y6:Y55)&gt;0)*1))</f>
        <v>0</v>
      </c>
      <c r="Z56" s="36">
        <f>IF(Z$5="","",SUMPRODUCT((LEN(Z6:Z55)&gt;0)*1))</f>
        <v>0</v>
      </c>
      <c r="AA56" s="36">
        <f>IF(AA$5="","",SUMPRODUCT((LEN(AA6:AA55)&gt;0)*1))</f>
        <v>0</v>
      </c>
      <c r="AB56" s="36">
        <f>IF(AB$5="","",SUMPRODUCT((LEN(AB6:AB55)&gt;0)*1))</f>
        <v>0</v>
      </c>
      <c r="AC56" s="36">
        <f>IF(AC$5="","",SUMPRODUCT((LEN(AC6:AC55)&gt;0)*1))</f>
        <v>0</v>
      </c>
      <c r="AD56" s="36">
        <f>IF(AD$5="","",SUMPRODUCT((LEN(AD6:AD55)&gt;0)*1))</f>
        <v>0</v>
      </c>
      <c r="AE56" s="36">
        <f>IF(AE$5="","",SUMPRODUCT((LEN(AE6:AE55)&gt;0)*1))</f>
        <v>0</v>
      </c>
      <c r="AF56" s="36">
        <f>IF(AF$5="","",SUMPRODUCT((LEN(AF6:AF55)&gt;0)*1))</f>
        <v>0</v>
      </c>
    </row>
  </sheetData>
  <sheetProtection sheet="1" formatColumns="0" formatRows="0"/>
  <mergeCells count="8">
    <mergeCell ref="A1:AG1"/>
    <mergeCell ref="A2:AG2"/>
    <mergeCell ref="B3:E3"/>
    <mergeCell ref="F3:I3"/>
    <mergeCell ref="J3:M3"/>
    <mergeCell ref="N3:Q3"/>
    <mergeCell ref="R3:U3"/>
    <mergeCell ref="V3:AG3"/>
  </mergeCells>
  <conditionalFormatting sqref="B6:AF55">
    <cfRule type="expression" dxfId="15" priority="16">
      <formula>AND(B6&lt;&gt;"",LOWER(B6)=LOWER(LEFT($B$3,1)))</formula>
    </cfRule>
  </conditionalFormatting>
  <conditionalFormatting sqref="B6:AF55">
    <cfRule type="expression" dxfId="16" priority="17">
      <formula>AND(B6&lt;&gt;"",LOWER(B6)=LOWER(LEFT($F$3,1)))</formula>
    </cfRule>
  </conditionalFormatting>
  <conditionalFormatting sqref="B6:AF55">
    <cfRule type="expression" dxfId="17" priority="18">
      <formula>AND(B6&lt;&gt;"",LOWER(B6)=LOWER(LEFT($J$3,1)))</formula>
    </cfRule>
  </conditionalFormatting>
  <conditionalFormatting sqref="B6:AF55">
    <cfRule type="expression" dxfId="18" priority="19">
      <formula>AND(B6&lt;&gt;"",LOWER(B6)=LOWER(LEFT($N$3,1)))</formula>
    </cfRule>
  </conditionalFormatting>
  <conditionalFormatting sqref="B6:AF55">
    <cfRule type="expression" dxfId="19" priority="20">
      <formula>AND(B6&lt;&gt;"",LOWER(B6)=LOWER(LEFT($R$3,1)))</formula>
    </cfRule>
  </conditionalFormatting>
  <conditionalFormatting sqref="B4:AF5">
    <cfRule type="expression" dxfId="20" priority="21">
      <formula>AND(B$5&lt;&gt;"",B$5=TODAY())</formula>
    </cfRule>
  </conditionalFormatting>
  <conditionalFormatting sqref="B4:AF56">
    <cfRule type="expression" dxfId="21" priority="22">
      <formula>IF(B$5="",FALSE,WEEKDAY(B$5,2)&gt;5)</formula>
    </cfRule>
  </conditionalFormatting>
  <conditionalFormatting sqref="B4:AF56">
    <cfRule type="expression" dxfId="22" priority="23">
      <formula>B$5=""</formula>
    </cfRule>
  </conditionalFormatting>
  <printOptions horizontalCentered="1"/>
  <pageMargins left="0.4" right="0.4" top="0.5" bottom="0.6" header="0.3" footer="0.3"/>
  <pageSetup orientation="landscape" horizontalDpi="4294967295" verticalDpi="4294967295" scale="100" fitToWidth="1" fitToHeight="1"/>
  <headerFooter>
    <oddFooter>&amp;L&amp;8&amp;K808080Outgrowing this? PTO Fox, flat price, ptofox.com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01"/>
  <sheetFormatPr defaultRowHeight="15" outlineLevelRow="0" outlineLevelCol="0" x14ac:dyDescent="55"/>
  <sheetData>
    <row r="1" spans="1:11" x14ac:dyDescent="0.25">
      <c r="A1" s="8" t="s">
        <v>140</v>
      </c>
      <c r="B1" s="8" t="s">
        <v>149</v>
      </c>
      <c r="D1" s="8" t="s">
        <v>150</v>
      </c>
      <c r="F1" s="8" t="s">
        <v>151</v>
      </c>
      <c r="G1" s="8" t="s">
        <v>152</v>
      </c>
      <c r="I1" s="8" t="s">
        <v>153</v>
      </c>
      <c r="J1" s="8" t="s">
        <v>142</v>
      </c>
      <c r="K1" s="8" t="s">
        <v>154</v>
      </c>
    </row>
    <row r="2" spans="1:11" x14ac:dyDescent="0.25">
      <c r="A2" t="str">
        <f>CHOOSE(MONTH(B2),"January","February","March","April","May","June","July","August","September","October","November","December")&amp;" "&amp;YEAR(B2)</f>
        <v>January 2026</v>
      </c>
      <c r="B2" s="20">
        <f>DATE(YEAR(Settings!$B$4),MONTH(Settings!$B$4)+0,1)</f>
        <v>46023</v>
      </c>
      <c r="D2" s="20">
        <f>IFERROR(INDEX($B$2:$B$13,MATCH(Calendar!$B$2,$A$2:$A$13,0)),$B$2)</f>
        <v>46296</v>
      </c>
      <c r="F2" t="str">
        <f>IF(OR('Time Off Log'!$A2="",'Time Off Log'!$B2=""),"",'Time Off Log'!$B2&amp;"|"&amp;INT(N('Time Off Log'!$A2)))</f>
        <v>Maria Lopez|46024</v>
      </c>
      <c r="G2" t="str">
        <f>IF(F2="","",IF('Time Off Log'!$C2="","•",IF(N('Time Off Log'!$D2)&gt;=IF(Settings!$B$8="Days",1,Settings!$B$9),UPPER(LEFT('Time Off Log'!$C2,1)),LOWER(LEFT('Time Off Log'!$C2,1)))))</f>
        <v>V</v>
      </c>
      <c r="I2">
        <f>IF(OR(Employees!$A$2="",UPPER(Employees!$I$2)="N"),"",COUNTIFS(Employees!$A$2:$A2,"&lt;&gt;",Employees!$I$2:$I2,"&lt;&gt;N"))</f>
        <v>1</v>
      </c>
      <c r="J2">
        <f>IF(Employees!$A$2="",0,IF(COUNTIFS('Time Off Log'!$B$2:$B$2001,Employees!$A$2,'Time Off Log'!$A$2:$A$2001,TODAY())&gt;0,1,0))</f>
        <v>0</v>
      </c>
      <c r="K2">
        <f>SUM(J2:J51)</f>
        <v>0</v>
      </c>
    </row>
    <row r="3" spans="1:10" x14ac:dyDescent="0.25">
      <c r="A3" t="str">
        <f>CHOOSE(MONTH(B3),"January","February","March","April","May","June","July","August","September","October","November","December")&amp;" "&amp;YEAR(B3)</f>
        <v>February 2026</v>
      </c>
      <c r="B3" s="20">
        <f>DATE(YEAR(Settings!$B$4),MONTH(Settings!$B$4)+1,1)</f>
        <v>46054</v>
      </c>
      <c r="F3" t="str">
        <f>IF(OR('Time Off Log'!$A3="",'Time Off Log'!$B3=""),"",'Time Off Log'!$B3&amp;"|"&amp;INT(N('Time Off Log'!$A3)))</f>
        <v>Tom Nguyen|46038</v>
      </c>
      <c r="G3" t="str">
        <f>IF(F3="","",IF('Time Off Log'!$C3="","•",IF(N('Time Off Log'!$D3)&gt;=IF(Settings!$B$8="Days",1,Settings!$B$9),UPPER(LEFT('Time Off Log'!$C3,1)),LOWER(LEFT('Time Off Log'!$C3,1)))))</f>
        <v>S</v>
      </c>
      <c r="I3">
        <f>IF(OR(Employees!$A$3="",UPPER(Employees!$I$3)="N"),"",COUNTIFS(Employees!$A$2:$A3,"&lt;&gt;",Employees!$I$2:$I3,"&lt;&gt;N"))</f>
        <v>2</v>
      </c>
      <c r="J3">
        <f>IF(Employees!$A$3="",0,IF(COUNTIFS('Time Off Log'!$B$2:$B$2001,Employees!$A$3,'Time Off Log'!$A$2:$A$2001,TODAY())&gt;0,1,0))</f>
        <v>0</v>
      </c>
    </row>
    <row r="4" spans="1:10" x14ac:dyDescent="0.25">
      <c r="A4" t="str">
        <f>CHOOSE(MONTH(B4),"January","February","March","April","May","June","July","August","September","October","November","December")&amp;" "&amp;YEAR(B4)</f>
        <v>March 2026</v>
      </c>
      <c r="B4" s="20">
        <f>DATE(YEAR(Settings!$B$4),MONTH(Settings!$B$4)+2,1)</f>
        <v>46082</v>
      </c>
      <c r="F4" t="str">
        <f>IF(OR('Time Off Log'!$A4="",'Time Off Log'!$B4=""),"",'Time Off Log'!$B4&amp;"|"&amp;INT(N('Time Off Log'!$A4)))</f>
        <v>James Carter|46066</v>
      </c>
      <c r="G4" t="str">
        <f>IF(F4="","",IF('Time Off Log'!$C4="","•",IF(N('Time Off Log'!$D4)&gt;=IF(Settings!$B$8="Days",1,Settings!$B$9),UPPER(LEFT('Time Off Log'!$C4,1)),LOWER(LEFT('Time Off Log'!$C4,1)))))</f>
        <v>V</v>
      </c>
      <c r="I4">
        <f>IF(OR(Employees!$A$4="",UPPER(Employees!$I$4)="N"),"",COUNTIFS(Employees!$A$2:$A4,"&lt;&gt;",Employees!$I$2:$I4,"&lt;&gt;N"))</f>
        <v>3</v>
      </c>
      <c r="J4">
        <f>IF(Employees!$A$4="",0,IF(COUNTIFS('Time Off Log'!$B$2:$B$2001,Employees!$A$4,'Time Off Log'!$A$2:$A$2001,TODAY())&gt;0,1,0))</f>
        <v>0</v>
      </c>
    </row>
    <row r="5" spans="1:10" x14ac:dyDescent="0.25">
      <c r="A5" t="str">
        <f>CHOOSE(MONTH(B5),"January","February","March","April","May","June","July","August","September","October","November","December")&amp;" "&amp;YEAR(B5)</f>
        <v>April 2026</v>
      </c>
      <c r="B5" s="20">
        <f>DATE(YEAR(Settings!$B$4),MONTH(Settings!$B$4)+3,1)</f>
        <v>46113</v>
      </c>
      <c r="F5" t="str">
        <f>IF(OR('Time Off Log'!$A5="",'Time Off Log'!$B5=""),"",'Time Off Log'!$B5&amp;"|"&amp;INT(N('Time Off Log'!$A5)))</f>
        <v>James Carter|46069</v>
      </c>
      <c r="G5" t="str">
        <f>IF(F5="","",IF('Time Off Log'!$C5="","•",IF(N('Time Off Log'!$D5)&gt;=IF(Settings!$B$8="Days",1,Settings!$B$9),UPPER(LEFT('Time Off Log'!$C5,1)),LOWER(LEFT('Time Off Log'!$C5,1)))))</f>
        <v>V</v>
      </c>
      <c r="I5">
        <f>IF(OR(Employees!$A$5="",UPPER(Employees!$I$5)="N"),"",COUNTIFS(Employees!$A$2:$A5,"&lt;&gt;",Employees!$I$2:$I5,"&lt;&gt;N"))</f>
        <v>4</v>
      </c>
      <c r="J5">
        <f>IF(Employees!$A$5="",0,IF(COUNTIFS('Time Off Log'!$B$2:$B$2001,Employees!$A$5,'Time Off Log'!$A$2:$A$2001,TODAY())&gt;0,1,0))</f>
        <v>0</v>
      </c>
    </row>
    <row r="6" spans="1:10" x14ac:dyDescent="0.25">
      <c r="A6" t="str">
        <f>CHOOSE(MONTH(B6),"January","February","March","April","May","June","July","August","September","October","November","December")&amp;" "&amp;YEAR(B6)</f>
        <v>May 2026</v>
      </c>
      <c r="B6" s="20">
        <f>DATE(YEAR(Settings!$B$4),MONTH(Settings!$B$4)+4,1)</f>
        <v>46143</v>
      </c>
      <c r="F6" t="str">
        <f>IF(OR('Time Off Log'!$A6="",'Time Off Log'!$B6=""),"",'Time Off Log'!$B6&amp;"|"&amp;INT(N('Time Off Log'!$A6)))</f>
        <v>Dana Brooks|46090</v>
      </c>
      <c r="G6" t="str">
        <f>IF(F6="","",IF('Time Off Log'!$C6="","•",IF(N('Time Off Log'!$D6)&gt;=IF(Settings!$B$8="Days",1,Settings!$B$9),UPPER(LEFT('Time Off Log'!$C6,1)),LOWER(LEFT('Time Off Log'!$C6,1)))))</f>
        <v>p</v>
      </c>
      <c r="I6">
        <f>IF(OR(Employees!$A$6="",UPPER(Employees!$I$6)="N"),"",COUNTIFS(Employees!$A$2:$A6,"&lt;&gt;",Employees!$I$2:$I6,"&lt;&gt;N"))</f>
        <v>5</v>
      </c>
      <c r="J6">
        <f>IF(Employees!$A$6="",0,IF(COUNTIFS('Time Off Log'!$B$2:$B$2001,Employees!$A$6,'Time Off Log'!$A$2:$A$2001,TODAY())&gt;0,1,0))</f>
        <v>0</v>
      </c>
    </row>
    <row r="7" spans="1:10" x14ac:dyDescent="0.25">
      <c r="A7" t="str">
        <f>CHOOSE(MONTH(B7),"January","February","March","April","May","June","July","August","September","October","November","December")&amp;" "&amp;YEAR(B7)</f>
        <v>June 2026</v>
      </c>
      <c r="B7" s="20">
        <f>DATE(YEAR(Settings!$B$4),MONTH(Settings!$B$4)+5,1)</f>
        <v>46174</v>
      </c>
      <c r="F7" t="str">
        <f>IF(OR('Time Off Log'!$A7="",'Time Off Log'!$B7=""),"",'Time Off Log'!$B7&amp;"|"&amp;INT(N('Time Off Log'!$A7)))</f>
        <v>Maria Lopez|46104</v>
      </c>
      <c r="G7" t="str">
        <f>IF(F7="","",IF('Time Off Log'!$C7="","•",IF(N('Time Off Log'!$D7)&gt;=IF(Settings!$B$8="Days",1,Settings!$B$9),UPPER(LEFT('Time Off Log'!$C7,1)),LOWER(LEFT('Time Off Log'!$C7,1)))))</f>
        <v>V</v>
      </c>
      <c r="I7">
        <f>IF(OR(Employees!$A$7="",UPPER(Employees!$I$7)="N"),"",COUNTIFS(Employees!$A$2:$A7,"&lt;&gt;",Employees!$I$2:$I7,"&lt;&gt;N"))</f>
        <v>6</v>
      </c>
      <c r="J7">
        <f>IF(Employees!$A$7="",0,IF(COUNTIFS('Time Off Log'!$B$2:$B$2001,Employees!$A$7,'Time Off Log'!$A$2:$A$2001,TODAY())&gt;0,1,0))</f>
        <v>0</v>
      </c>
    </row>
    <row r="8" spans="1:10" x14ac:dyDescent="0.25">
      <c r="A8" t="str">
        <f>CHOOSE(MONTH(B8),"January","February","March","April","May","June","July","August","September","October","November","December")&amp;" "&amp;YEAR(B8)</f>
        <v>July 2026</v>
      </c>
      <c r="B8" s="20">
        <f>DATE(YEAR(Settings!$B$4),MONTH(Settings!$B$4)+6,1)</f>
        <v>46204</v>
      </c>
      <c r="F8" t="str">
        <f>IF(OR('Time Off Log'!$A8="",'Time Off Log'!$B8=""),"",'Time Off Log'!$B8&amp;"|"&amp;INT(N('Time Off Log'!$A8)))</f>
        <v>Maria Lopez|46105</v>
      </c>
      <c r="G8" t="str">
        <f>IF(F8="","",IF('Time Off Log'!$C8="","•",IF(N('Time Off Log'!$D8)&gt;=IF(Settings!$B$8="Days",1,Settings!$B$9),UPPER(LEFT('Time Off Log'!$C8,1)),LOWER(LEFT('Time Off Log'!$C8,1)))))</f>
        <v>V</v>
      </c>
      <c r="I8" t="str">
        <f>IF(OR(Employees!$A$8="",UPPER(Employees!$I$8)="N"),"",COUNTIFS(Employees!$A$2:$A8,"&lt;&gt;",Employees!$I$2:$I8,"&lt;&gt;N"))</f>
        <v/>
      </c>
      <c r="J8">
        <f>IF(Employees!$A$8="",0,IF(COUNTIFS('Time Off Log'!$B$2:$B$2001,Employees!$A$8,'Time Off Log'!$A$2:$A$2001,TODAY())&gt;0,1,0))</f>
        <v>0</v>
      </c>
    </row>
    <row r="9" spans="1:10" x14ac:dyDescent="0.25">
      <c r="A9" t="str">
        <f>CHOOSE(MONTH(B9),"January","February","March","April","May","June","July","August","September","October","November","December")&amp;" "&amp;YEAR(B9)</f>
        <v>August 2026</v>
      </c>
      <c r="B9" s="20">
        <f>DATE(YEAR(Settings!$B$4),MONTH(Settings!$B$4)+7,1)</f>
        <v>46235</v>
      </c>
      <c r="F9" t="str">
        <f>IF(OR('Time Off Log'!$A9="",'Time Off Log'!$B9=""),"",'Time Off Log'!$B9&amp;"|"&amp;INT(N('Time Off Log'!$A9)))</f>
        <v>Maria Lopez|46106</v>
      </c>
      <c r="G9" t="str">
        <f>IF(F9="","",IF('Time Off Log'!$C9="","•",IF(N('Time Off Log'!$D9)&gt;=IF(Settings!$B$8="Days",1,Settings!$B$9),UPPER(LEFT('Time Off Log'!$C9,1)),LOWER(LEFT('Time Off Log'!$C9,1)))))</f>
        <v>V</v>
      </c>
      <c r="I9" t="str">
        <f>IF(OR(Employees!$A$9="",UPPER(Employees!$I$9)="N"),"",COUNTIFS(Employees!$A$2:$A9,"&lt;&gt;",Employees!$I$2:$I9,"&lt;&gt;N"))</f>
        <v/>
      </c>
      <c r="J9">
        <f>IF(Employees!$A$9="",0,IF(COUNTIFS('Time Off Log'!$B$2:$B$2001,Employees!$A$9,'Time Off Log'!$A$2:$A$2001,TODAY())&gt;0,1,0))</f>
        <v>0</v>
      </c>
    </row>
    <row r="10" spans="1:10" x14ac:dyDescent="0.25">
      <c r="A10" t="str">
        <f>CHOOSE(MONTH(B10),"January","February","March","April","May","June","July","August","September","October","November","December")&amp;" "&amp;YEAR(B10)</f>
        <v>September 2026</v>
      </c>
      <c r="B10" s="20">
        <f>DATE(YEAR(Settings!$B$4),MONTH(Settings!$B$4)+8,1)</f>
        <v>46266</v>
      </c>
      <c r="F10" t="str">
        <f>IF(OR('Time Off Log'!$A10="",'Time Off Log'!$B10=""),"",'Time Off Log'!$B10&amp;"|"&amp;INT(N('Time Off Log'!$A10)))</f>
        <v>Maria Lopez|46107</v>
      </c>
      <c r="G10" t="str">
        <f>IF(F10="","",IF('Time Off Log'!$C10="","•",IF(N('Time Off Log'!$D10)&gt;=IF(Settings!$B$8="Days",1,Settings!$B$9),UPPER(LEFT('Time Off Log'!$C10,1)),LOWER(LEFT('Time Off Log'!$C10,1)))))</f>
        <v>V</v>
      </c>
      <c r="I10" t="str">
        <f>IF(OR(Employees!$A$10="",UPPER(Employees!$I$10)="N"),"",COUNTIFS(Employees!$A$2:$A10,"&lt;&gt;",Employees!$I$2:$I10,"&lt;&gt;N"))</f>
        <v/>
      </c>
      <c r="J10">
        <f>IF(Employees!$A$10="",0,IF(COUNTIFS('Time Off Log'!$B$2:$B$2001,Employees!$A$10,'Time Off Log'!$A$2:$A$2001,TODAY())&gt;0,1,0))</f>
        <v>0</v>
      </c>
    </row>
    <row r="11" spans="1:10" x14ac:dyDescent="0.25">
      <c r="A11" t="str">
        <f>CHOOSE(MONTH(B11),"January","February","March","April","May","June","July","August","September","October","November","December")&amp;" "&amp;YEAR(B11)</f>
        <v>October 2026</v>
      </c>
      <c r="B11" s="20">
        <f>DATE(YEAR(Settings!$B$4),MONTH(Settings!$B$4)+9,1)</f>
        <v>46296</v>
      </c>
      <c r="F11" t="str">
        <f>IF(OR('Time Off Log'!$A11="",'Time Off Log'!$B11=""),"",'Time Off Log'!$B11&amp;"|"&amp;INT(N('Time Off Log'!$A11)))</f>
        <v>Maria Lopez|46108</v>
      </c>
      <c r="G11" t="str">
        <f>IF(F11="","",IF('Time Off Log'!$C11="","•",IF(N('Time Off Log'!$D11)&gt;=IF(Settings!$B$8="Days",1,Settings!$B$9),UPPER(LEFT('Time Off Log'!$C11,1)),LOWER(LEFT('Time Off Log'!$C11,1)))))</f>
        <v>V</v>
      </c>
      <c r="I11" t="str">
        <f>IF(OR(Employees!$A$11="",UPPER(Employees!$I$11)="N"),"",COUNTIFS(Employees!$A$2:$A11,"&lt;&gt;",Employees!$I$2:$I11,"&lt;&gt;N"))</f>
        <v/>
      </c>
      <c r="J11">
        <f>IF(Employees!$A$11="",0,IF(COUNTIFS('Time Off Log'!$B$2:$B$2001,Employees!$A$11,'Time Off Log'!$A$2:$A$2001,TODAY())&gt;0,1,0))</f>
        <v>0</v>
      </c>
    </row>
    <row r="12" spans="1:10" x14ac:dyDescent="0.25">
      <c r="A12" t="str">
        <f>CHOOSE(MONTH(B12),"January","February","March","April","May","June","July","August","September","October","November","December")&amp;" "&amp;YEAR(B12)</f>
        <v>November 2026</v>
      </c>
      <c r="B12" s="20">
        <f>DATE(YEAR(Settings!$B$4),MONTH(Settings!$B$4)+10,1)</f>
        <v>46327</v>
      </c>
      <c r="F12" t="str">
        <f>IF(OR('Time Off Log'!$A12="",'Time Off Log'!$B12=""),"",'Time Off Log'!$B12&amp;"|"&amp;INT(N('Time Off Log'!$A12)))</f>
        <v>Luis Ortega|46122</v>
      </c>
      <c r="G12" t="str">
        <f>IF(F12="","",IF('Time Off Log'!$C12="","•",IF(N('Time Off Log'!$D12)&gt;=IF(Settings!$B$8="Days",1,Settings!$B$9),UPPER(LEFT('Time Off Log'!$C12,1)),LOWER(LEFT('Time Off Log'!$C12,1)))))</f>
        <v>p</v>
      </c>
      <c r="I12" t="str">
        <f>IF(OR(Employees!$A$12="",UPPER(Employees!$I$12)="N"),"",COUNTIFS(Employees!$A$2:$A12,"&lt;&gt;",Employees!$I$2:$I12,"&lt;&gt;N"))</f>
        <v/>
      </c>
      <c r="J12">
        <f>IF(Employees!$A$12="",0,IF(COUNTIFS('Time Off Log'!$B$2:$B$2001,Employees!$A$12,'Time Off Log'!$A$2:$A$2001,TODAY())&gt;0,1,0))</f>
        <v>0</v>
      </c>
    </row>
    <row r="13" spans="1:10" x14ac:dyDescent="0.25">
      <c r="A13" t="str">
        <f>CHOOSE(MONTH(B13),"January","February","March","April","May","June","July","August","September","October","November","December")&amp;" "&amp;YEAR(B13)</f>
        <v>December 2026</v>
      </c>
      <c r="B13" s="20">
        <f>DATE(YEAR(Settings!$B$4),MONTH(Settings!$B$4)+11,1)</f>
        <v>46357</v>
      </c>
      <c r="F13" t="str">
        <f>IF(OR('Time Off Log'!$A13="",'Time Off Log'!$B13=""),"",'Time Off Log'!$B13&amp;"|"&amp;INT(N('Time Off Log'!$A13)))</f>
        <v>Tom Nguyen|46164</v>
      </c>
      <c r="G13" t="str">
        <f>IF(F13="","",IF('Time Off Log'!$C13="","•",IF(N('Time Off Log'!$D13)&gt;=IF(Settings!$B$8="Days",1,Settings!$B$9),UPPER(LEFT('Time Off Log'!$C13,1)),LOWER(LEFT('Time Off Log'!$C13,1)))))</f>
        <v>V</v>
      </c>
      <c r="I13" t="str">
        <f>IF(OR(Employees!$A$13="",UPPER(Employees!$I$13)="N"),"",COUNTIFS(Employees!$A$2:$A13,"&lt;&gt;",Employees!$I$2:$I13,"&lt;&gt;N"))</f>
        <v/>
      </c>
      <c r="J13">
        <f>IF(Employees!$A$13="",0,IF(COUNTIFS('Time Off Log'!$B$2:$B$2001,Employees!$A$13,'Time Off Log'!$A$2:$A$2001,TODAY())&gt;0,1,0))</f>
        <v>0</v>
      </c>
    </row>
    <row r="14" spans="6:10" x14ac:dyDescent="0.25">
      <c r="F14" t="str">
        <f>IF(OR('Time Off Log'!$A14="",'Time Off Log'!$B14=""),"",'Time Off Log'!$B14&amp;"|"&amp;INT(N('Time Off Log'!$A14)))</f>
        <v>Dana Brooks|46188</v>
      </c>
      <c r="G14" t="str">
        <f>IF(F14="","",IF('Time Off Log'!$C14="","•",IF(N('Time Off Log'!$D14)&gt;=IF(Settings!$B$8="Days",1,Settings!$B$9),UPPER(LEFT('Time Off Log'!$C14,1)),LOWER(LEFT('Time Off Log'!$C14,1)))))</f>
        <v>S</v>
      </c>
      <c r="I14" t="str">
        <f>IF(OR(Employees!$A$14="",UPPER(Employees!$I$14)="N"),"",COUNTIFS(Employees!$A$2:$A14,"&lt;&gt;",Employees!$I$2:$I14,"&lt;&gt;N"))</f>
        <v/>
      </c>
      <c r="J14">
        <f>IF(Employees!$A$14="",0,IF(COUNTIFS('Time Off Log'!$B$2:$B$2001,Employees!$A$14,'Time Off Log'!$A$2:$A$2001,TODAY())&gt;0,1,0))</f>
        <v>0</v>
      </c>
    </row>
    <row r="15" spans="6:10" x14ac:dyDescent="0.25">
      <c r="F15" t="str">
        <f>IF(OR('Time Off Log'!$A15="",'Time Off Log'!$B15=""),"",'Time Off Log'!$B15&amp;"|"&amp;INT(N('Time Off Log'!$A15)))</f>
        <v>Aisha Khan|46209</v>
      </c>
      <c r="G15" t="str">
        <f>IF(F15="","",IF('Time Off Log'!$C15="","•",IF(N('Time Off Log'!$D15)&gt;=IF(Settings!$B$8="Days",1,Settings!$B$9),UPPER(LEFT('Time Off Log'!$C15,1)),LOWER(LEFT('Time Off Log'!$C15,1)))))</f>
        <v>s</v>
      </c>
      <c r="I15" t="str">
        <f>IF(OR(Employees!$A$15="",UPPER(Employees!$I$15)="N"),"",COUNTIFS(Employees!$A$2:$A15,"&lt;&gt;",Employees!$I$2:$I15,"&lt;&gt;N"))</f>
        <v/>
      </c>
      <c r="J15">
        <f>IF(Employees!$A$15="",0,IF(COUNTIFS('Time Off Log'!$B$2:$B$2001,Employees!$A$15,'Time Off Log'!$A$2:$A$2001,TODAY())&gt;0,1,0))</f>
        <v>0</v>
      </c>
    </row>
    <row r="16" spans="6:10" x14ac:dyDescent="0.25">
      <c r="F16" t="str">
        <f>IF(OR('Time Off Log'!$A16="",'Time Off Log'!$B16=""),"",'Time Off Log'!$B16&amp;"|"&amp;INT(N('Time Off Log'!$A16)))</f>
        <v>Luis Ortega|46248</v>
      </c>
      <c r="G16" t="str">
        <f>IF(F16="","",IF('Time Off Log'!$C16="","•",IF(N('Time Off Log'!$D16)&gt;=IF(Settings!$B$8="Days",1,Settings!$B$9),UPPER(LEFT('Time Off Log'!$C16,1)),LOWER(LEFT('Time Off Log'!$C16,1)))))</f>
        <v>V</v>
      </c>
      <c r="I16" t="str">
        <f>IF(OR(Employees!$A$16="",UPPER(Employees!$I$16)="N"),"",COUNTIFS(Employees!$A$2:$A16,"&lt;&gt;",Employees!$I$2:$I16,"&lt;&gt;N"))</f>
        <v/>
      </c>
      <c r="J16">
        <f>IF(Employees!$A$16="",0,IF(COUNTIFS('Time Off Log'!$B$2:$B$2001,Employees!$A$16,'Time Off Log'!$A$2:$A$2001,TODAY())&gt;0,1,0))</f>
        <v>0</v>
      </c>
    </row>
    <row r="17" spans="6:10" x14ac:dyDescent="0.25">
      <c r="F17" t="str">
        <f>IF(OR('Time Off Log'!$A17="",'Time Off Log'!$B17=""),"",'Time Off Log'!$B17&amp;"|"&amp;INT(N('Time Off Log'!$A17)))</f>
        <v>Maria Lopez|46269</v>
      </c>
      <c r="G17" t="str">
        <f>IF(F17="","",IF('Time Off Log'!$C17="","•",IF(N('Time Off Log'!$D17)&gt;=IF(Settings!$B$8="Days",1,Settings!$B$9),UPPER(LEFT('Time Off Log'!$C17,1)),LOWER(LEFT('Time Off Log'!$C17,1)))))</f>
        <v>p</v>
      </c>
      <c r="I17" t="str">
        <f>IF(OR(Employees!$A$17="",UPPER(Employees!$I$17)="N"),"",COUNTIFS(Employees!$A$2:$A17,"&lt;&gt;",Employees!$I$2:$I17,"&lt;&gt;N"))</f>
        <v/>
      </c>
      <c r="J17">
        <f>IF(Employees!$A$17="",0,IF(COUNTIFS('Time Off Log'!$B$2:$B$2001,Employees!$A$17,'Time Off Log'!$A$2:$A$2001,TODAY())&gt;0,1,0))</f>
        <v>0</v>
      </c>
    </row>
    <row r="18" spans="6:10" x14ac:dyDescent="0.25">
      <c r="F18" t="str">
        <f>IF(OR('Time Off Log'!$A18="",'Time Off Log'!$B18=""),"",'Time Off Log'!$B18&amp;"|"&amp;INT(N('Time Off Log'!$A18)))</f>
        <v>James Carter|46304</v>
      </c>
      <c r="G18" t="str">
        <f>IF(F18="","",IF('Time Off Log'!$C18="","•",IF(N('Time Off Log'!$D18)&gt;=IF(Settings!$B$8="Days",1,Settings!$B$9),UPPER(LEFT('Time Off Log'!$C18,1)),LOWER(LEFT('Time Off Log'!$C18,1)))))</f>
        <v>V</v>
      </c>
      <c r="I18" t="str">
        <f>IF(OR(Employees!$A$18="",UPPER(Employees!$I$18)="N"),"",COUNTIFS(Employees!$A$2:$A18,"&lt;&gt;",Employees!$I$2:$I18,"&lt;&gt;N"))</f>
        <v/>
      </c>
      <c r="J18">
        <f>IF(Employees!$A$18="",0,IF(COUNTIFS('Time Off Log'!$B$2:$B$2001,Employees!$A$18,'Time Off Log'!$A$2:$A$2001,TODAY())&gt;0,1,0))</f>
        <v>0</v>
      </c>
    </row>
    <row r="19" spans="6:10" x14ac:dyDescent="0.25">
      <c r="F19" t="str">
        <f>IF(OR('Time Off Log'!$A19="",'Time Off Log'!$B19=""),"",'Time Off Log'!$B19&amp;"|"&amp;INT(N('Time Off Log'!$A19)))</f>
        <v>Aisha Khan|46318</v>
      </c>
      <c r="G19" t="str">
        <f>IF(F19="","",IF('Time Off Log'!$C19="","•",IF(N('Time Off Log'!$D19)&gt;=IF(Settings!$B$8="Days",1,Settings!$B$9),UPPER(LEFT('Time Off Log'!$C19,1)),LOWER(LEFT('Time Off Log'!$C19,1)))))</f>
        <v>V</v>
      </c>
      <c r="I19" t="str">
        <f>IF(OR(Employees!$A$19="",UPPER(Employees!$I$19)="N"),"",COUNTIFS(Employees!$A$2:$A19,"&lt;&gt;",Employees!$I$2:$I19,"&lt;&gt;N"))</f>
        <v/>
      </c>
      <c r="J19">
        <f>IF(Employees!$A$19="",0,IF(COUNTIFS('Time Off Log'!$B$2:$B$2001,Employees!$A$19,'Time Off Log'!$A$2:$A$2001,TODAY())&gt;0,1,0))</f>
        <v>0</v>
      </c>
    </row>
    <row r="20" spans="6:10" x14ac:dyDescent="0.25">
      <c r="F20" t="str">
        <f>IF(OR('Time Off Log'!$A20="",'Time Off Log'!$B20=""),"",'Time Off Log'!$B20&amp;"|"&amp;INT(N('Time Off Log'!$A20)))</f>
        <v>Tom Nguyen|46353</v>
      </c>
      <c r="G20" t="str">
        <f>IF(F20="","",IF('Time Off Log'!$C20="","•",IF(N('Time Off Log'!$D20)&gt;=IF(Settings!$B$8="Days",1,Settings!$B$9),UPPER(LEFT('Time Off Log'!$C20,1)),LOWER(LEFT('Time Off Log'!$C20,1)))))</f>
        <v>V</v>
      </c>
      <c r="I20" t="str">
        <f>IF(OR(Employees!$A$20="",UPPER(Employees!$I$20)="N"),"",COUNTIFS(Employees!$A$2:$A20,"&lt;&gt;",Employees!$I$2:$I20,"&lt;&gt;N"))</f>
        <v/>
      </c>
      <c r="J20">
        <f>IF(Employees!$A$20="",0,IF(COUNTIFS('Time Off Log'!$B$2:$B$2001,Employees!$A$20,'Time Off Log'!$A$2:$A$2001,TODAY())&gt;0,1,0))</f>
        <v>0</v>
      </c>
    </row>
    <row r="21" spans="6:10" x14ac:dyDescent="0.25">
      <c r="F21" t="str">
        <f>IF(OR('Time Off Log'!$A21="",'Time Off Log'!$B21=""),"",'Time Off Log'!$B21&amp;"|"&amp;INT(N('Time Off Log'!$A21)))</f>
        <v>Dana Brooks|46380</v>
      </c>
      <c r="G21" t="str">
        <f>IF(F21="","",IF('Time Off Log'!$C21="","•",IF(N('Time Off Log'!$D21)&gt;=IF(Settings!$B$8="Days",1,Settings!$B$9),UPPER(LEFT('Time Off Log'!$C21,1)),LOWER(LEFT('Time Off Log'!$C21,1)))))</f>
        <v>V</v>
      </c>
      <c r="I21" t="str">
        <f>IF(OR(Employees!$A$21="",UPPER(Employees!$I$21)="N"),"",COUNTIFS(Employees!$A$2:$A21,"&lt;&gt;",Employees!$I$2:$I21,"&lt;&gt;N"))</f>
        <v/>
      </c>
      <c r="J21">
        <f>IF(Employees!$A$21="",0,IF(COUNTIFS('Time Off Log'!$B$2:$B$2001,Employees!$A$21,'Time Off Log'!$A$2:$A$2001,TODAY())&gt;0,1,0))</f>
        <v>0</v>
      </c>
    </row>
    <row r="22" spans="6:10" x14ac:dyDescent="0.25">
      <c r="F22" t="str">
        <f>IF(OR('Time Off Log'!$A22="",'Time Off Log'!$B22=""),"",'Time Off Log'!$B22&amp;"|"&amp;INT(N('Time Off Log'!$A22)))</f>
        <v/>
      </c>
      <c r="G22" t="str">
        <f>IF(F22="","",IF('Time Off Log'!$C22="","•",IF(N('Time Off Log'!$D22)&gt;=IF(Settings!$B$8="Days",1,Settings!$B$9),UPPER(LEFT('Time Off Log'!$C22,1)),LOWER(LEFT('Time Off Log'!$C22,1)))))</f>
        <v/>
      </c>
      <c r="I22" t="str">
        <f>IF(OR(Employees!$A$22="",UPPER(Employees!$I$22)="N"),"",COUNTIFS(Employees!$A$2:$A22,"&lt;&gt;",Employees!$I$2:$I22,"&lt;&gt;N"))</f>
        <v/>
      </c>
      <c r="J22">
        <f>IF(Employees!$A$22="",0,IF(COUNTIFS('Time Off Log'!$B$2:$B$2001,Employees!$A$22,'Time Off Log'!$A$2:$A$2001,TODAY())&gt;0,1,0))</f>
        <v>0</v>
      </c>
    </row>
    <row r="23" spans="6:10" x14ac:dyDescent="0.25">
      <c r="F23" t="str">
        <f>IF(OR('Time Off Log'!$A23="",'Time Off Log'!$B23=""),"",'Time Off Log'!$B23&amp;"|"&amp;INT(N('Time Off Log'!$A23)))</f>
        <v/>
      </c>
      <c r="G23" t="str">
        <f>IF(F23="","",IF('Time Off Log'!$C23="","•",IF(N('Time Off Log'!$D23)&gt;=IF(Settings!$B$8="Days",1,Settings!$B$9),UPPER(LEFT('Time Off Log'!$C23,1)),LOWER(LEFT('Time Off Log'!$C23,1)))))</f>
        <v/>
      </c>
      <c r="I23" t="str">
        <f>IF(OR(Employees!$A$23="",UPPER(Employees!$I$23)="N"),"",COUNTIFS(Employees!$A$2:$A23,"&lt;&gt;",Employees!$I$2:$I23,"&lt;&gt;N"))</f>
        <v/>
      </c>
      <c r="J23">
        <f>IF(Employees!$A$23="",0,IF(COUNTIFS('Time Off Log'!$B$2:$B$2001,Employees!$A$23,'Time Off Log'!$A$2:$A$2001,TODAY())&gt;0,1,0))</f>
        <v>0</v>
      </c>
    </row>
    <row r="24" spans="6:10" x14ac:dyDescent="0.25">
      <c r="F24" t="str">
        <f>IF(OR('Time Off Log'!$A24="",'Time Off Log'!$B24=""),"",'Time Off Log'!$B24&amp;"|"&amp;INT(N('Time Off Log'!$A24)))</f>
        <v/>
      </c>
      <c r="G24" t="str">
        <f>IF(F24="","",IF('Time Off Log'!$C24="","•",IF(N('Time Off Log'!$D24)&gt;=IF(Settings!$B$8="Days",1,Settings!$B$9),UPPER(LEFT('Time Off Log'!$C24,1)),LOWER(LEFT('Time Off Log'!$C24,1)))))</f>
        <v/>
      </c>
      <c r="I24" t="str">
        <f>IF(OR(Employees!$A$24="",UPPER(Employees!$I$24)="N"),"",COUNTIFS(Employees!$A$2:$A24,"&lt;&gt;",Employees!$I$2:$I24,"&lt;&gt;N"))</f>
        <v/>
      </c>
      <c r="J24">
        <f>IF(Employees!$A$24="",0,IF(COUNTIFS('Time Off Log'!$B$2:$B$2001,Employees!$A$24,'Time Off Log'!$A$2:$A$2001,TODAY())&gt;0,1,0))</f>
        <v>0</v>
      </c>
    </row>
    <row r="25" spans="6:10" x14ac:dyDescent="0.25">
      <c r="F25" t="str">
        <f>IF(OR('Time Off Log'!$A25="",'Time Off Log'!$B25=""),"",'Time Off Log'!$B25&amp;"|"&amp;INT(N('Time Off Log'!$A25)))</f>
        <v/>
      </c>
      <c r="G25" t="str">
        <f>IF(F25="","",IF('Time Off Log'!$C25="","•",IF(N('Time Off Log'!$D25)&gt;=IF(Settings!$B$8="Days",1,Settings!$B$9),UPPER(LEFT('Time Off Log'!$C25,1)),LOWER(LEFT('Time Off Log'!$C25,1)))))</f>
        <v/>
      </c>
      <c r="I25" t="str">
        <f>IF(OR(Employees!$A$25="",UPPER(Employees!$I$25)="N"),"",COUNTIFS(Employees!$A$2:$A25,"&lt;&gt;",Employees!$I$2:$I25,"&lt;&gt;N"))</f>
        <v/>
      </c>
      <c r="J25">
        <f>IF(Employees!$A$25="",0,IF(COUNTIFS('Time Off Log'!$B$2:$B$2001,Employees!$A$25,'Time Off Log'!$A$2:$A$2001,TODAY())&gt;0,1,0))</f>
        <v>0</v>
      </c>
    </row>
    <row r="26" spans="6:10" x14ac:dyDescent="0.25">
      <c r="F26" t="str">
        <f>IF(OR('Time Off Log'!$A26="",'Time Off Log'!$B26=""),"",'Time Off Log'!$B26&amp;"|"&amp;INT(N('Time Off Log'!$A26)))</f>
        <v/>
      </c>
      <c r="G26" t="str">
        <f>IF(F26="","",IF('Time Off Log'!$C26="","•",IF(N('Time Off Log'!$D26)&gt;=IF(Settings!$B$8="Days",1,Settings!$B$9),UPPER(LEFT('Time Off Log'!$C26,1)),LOWER(LEFT('Time Off Log'!$C26,1)))))</f>
        <v/>
      </c>
      <c r="I26" t="str">
        <f>IF(OR(Employees!$A$26="",UPPER(Employees!$I$26)="N"),"",COUNTIFS(Employees!$A$2:$A26,"&lt;&gt;",Employees!$I$2:$I26,"&lt;&gt;N"))</f>
        <v/>
      </c>
      <c r="J26">
        <f>IF(Employees!$A$26="",0,IF(COUNTIFS('Time Off Log'!$B$2:$B$2001,Employees!$A$26,'Time Off Log'!$A$2:$A$2001,TODAY())&gt;0,1,0))</f>
        <v>0</v>
      </c>
    </row>
    <row r="27" spans="6:10" x14ac:dyDescent="0.25">
      <c r="F27" t="str">
        <f>IF(OR('Time Off Log'!$A27="",'Time Off Log'!$B27=""),"",'Time Off Log'!$B27&amp;"|"&amp;INT(N('Time Off Log'!$A27)))</f>
        <v/>
      </c>
      <c r="G27" t="str">
        <f>IF(F27="","",IF('Time Off Log'!$C27="","•",IF(N('Time Off Log'!$D27)&gt;=IF(Settings!$B$8="Days",1,Settings!$B$9),UPPER(LEFT('Time Off Log'!$C27,1)),LOWER(LEFT('Time Off Log'!$C27,1)))))</f>
        <v/>
      </c>
      <c r="I27" t="str">
        <f>IF(OR(Employees!$A$27="",UPPER(Employees!$I$27)="N"),"",COUNTIFS(Employees!$A$2:$A27,"&lt;&gt;",Employees!$I$2:$I27,"&lt;&gt;N"))</f>
        <v/>
      </c>
      <c r="J27">
        <f>IF(Employees!$A$27="",0,IF(COUNTIFS('Time Off Log'!$B$2:$B$2001,Employees!$A$27,'Time Off Log'!$A$2:$A$2001,TODAY())&gt;0,1,0))</f>
        <v>0</v>
      </c>
    </row>
    <row r="28" spans="6:10" x14ac:dyDescent="0.25">
      <c r="F28" t="str">
        <f>IF(OR('Time Off Log'!$A28="",'Time Off Log'!$B28=""),"",'Time Off Log'!$B28&amp;"|"&amp;INT(N('Time Off Log'!$A28)))</f>
        <v/>
      </c>
      <c r="G28" t="str">
        <f>IF(F28="","",IF('Time Off Log'!$C28="","•",IF(N('Time Off Log'!$D28)&gt;=IF(Settings!$B$8="Days",1,Settings!$B$9),UPPER(LEFT('Time Off Log'!$C28,1)),LOWER(LEFT('Time Off Log'!$C28,1)))))</f>
        <v/>
      </c>
      <c r="I28" t="str">
        <f>IF(OR(Employees!$A$28="",UPPER(Employees!$I$28)="N"),"",COUNTIFS(Employees!$A$2:$A28,"&lt;&gt;",Employees!$I$2:$I28,"&lt;&gt;N"))</f>
        <v/>
      </c>
      <c r="J28">
        <f>IF(Employees!$A$28="",0,IF(COUNTIFS('Time Off Log'!$B$2:$B$2001,Employees!$A$28,'Time Off Log'!$A$2:$A$2001,TODAY())&gt;0,1,0))</f>
        <v>0</v>
      </c>
    </row>
    <row r="29" spans="6:10" x14ac:dyDescent="0.25">
      <c r="F29" t="str">
        <f>IF(OR('Time Off Log'!$A29="",'Time Off Log'!$B29=""),"",'Time Off Log'!$B29&amp;"|"&amp;INT(N('Time Off Log'!$A29)))</f>
        <v/>
      </c>
      <c r="G29" t="str">
        <f>IF(F29="","",IF('Time Off Log'!$C29="","•",IF(N('Time Off Log'!$D29)&gt;=IF(Settings!$B$8="Days",1,Settings!$B$9),UPPER(LEFT('Time Off Log'!$C29,1)),LOWER(LEFT('Time Off Log'!$C29,1)))))</f>
        <v/>
      </c>
      <c r="I29" t="str">
        <f>IF(OR(Employees!$A$29="",UPPER(Employees!$I$29)="N"),"",COUNTIFS(Employees!$A$2:$A29,"&lt;&gt;",Employees!$I$2:$I29,"&lt;&gt;N"))</f>
        <v/>
      </c>
      <c r="J29">
        <f>IF(Employees!$A$29="",0,IF(COUNTIFS('Time Off Log'!$B$2:$B$2001,Employees!$A$29,'Time Off Log'!$A$2:$A$2001,TODAY())&gt;0,1,0))</f>
        <v>0</v>
      </c>
    </row>
    <row r="30" spans="6:10" x14ac:dyDescent="0.25">
      <c r="F30" t="str">
        <f>IF(OR('Time Off Log'!$A30="",'Time Off Log'!$B30=""),"",'Time Off Log'!$B30&amp;"|"&amp;INT(N('Time Off Log'!$A30)))</f>
        <v/>
      </c>
      <c r="G30" t="str">
        <f>IF(F30="","",IF('Time Off Log'!$C30="","•",IF(N('Time Off Log'!$D30)&gt;=IF(Settings!$B$8="Days",1,Settings!$B$9),UPPER(LEFT('Time Off Log'!$C30,1)),LOWER(LEFT('Time Off Log'!$C30,1)))))</f>
        <v/>
      </c>
      <c r="I30" t="str">
        <f>IF(OR(Employees!$A$30="",UPPER(Employees!$I$30)="N"),"",COUNTIFS(Employees!$A$2:$A30,"&lt;&gt;",Employees!$I$2:$I30,"&lt;&gt;N"))</f>
        <v/>
      </c>
      <c r="J30">
        <f>IF(Employees!$A$30="",0,IF(COUNTIFS('Time Off Log'!$B$2:$B$2001,Employees!$A$30,'Time Off Log'!$A$2:$A$2001,TODAY())&gt;0,1,0))</f>
        <v>0</v>
      </c>
    </row>
    <row r="31" spans="6:10" x14ac:dyDescent="0.25">
      <c r="F31" t="str">
        <f>IF(OR('Time Off Log'!$A31="",'Time Off Log'!$B31=""),"",'Time Off Log'!$B31&amp;"|"&amp;INT(N('Time Off Log'!$A31)))</f>
        <v/>
      </c>
      <c r="G31" t="str">
        <f>IF(F31="","",IF('Time Off Log'!$C31="","•",IF(N('Time Off Log'!$D31)&gt;=IF(Settings!$B$8="Days",1,Settings!$B$9),UPPER(LEFT('Time Off Log'!$C31,1)),LOWER(LEFT('Time Off Log'!$C31,1)))))</f>
        <v/>
      </c>
      <c r="I31" t="str">
        <f>IF(OR(Employees!$A$31="",UPPER(Employees!$I$31)="N"),"",COUNTIFS(Employees!$A$2:$A31,"&lt;&gt;",Employees!$I$2:$I31,"&lt;&gt;N"))</f>
        <v/>
      </c>
      <c r="J31">
        <f>IF(Employees!$A$31="",0,IF(COUNTIFS('Time Off Log'!$B$2:$B$2001,Employees!$A$31,'Time Off Log'!$A$2:$A$2001,TODAY())&gt;0,1,0))</f>
        <v>0</v>
      </c>
    </row>
    <row r="32" spans="6:10" x14ac:dyDescent="0.25">
      <c r="F32" t="str">
        <f>IF(OR('Time Off Log'!$A32="",'Time Off Log'!$B32=""),"",'Time Off Log'!$B32&amp;"|"&amp;INT(N('Time Off Log'!$A32)))</f>
        <v/>
      </c>
      <c r="G32" t="str">
        <f>IF(F32="","",IF('Time Off Log'!$C32="","•",IF(N('Time Off Log'!$D32)&gt;=IF(Settings!$B$8="Days",1,Settings!$B$9),UPPER(LEFT('Time Off Log'!$C32,1)),LOWER(LEFT('Time Off Log'!$C32,1)))))</f>
        <v/>
      </c>
      <c r="I32" t="str">
        <f>IF(OR(Employees!$A$32="",UPPER(Employees!$I$32)="N"),"",COUNTIFS(Employees!$A$2:$A32,"&lt;&gt;",Employees!$I$2:$I32,"&lt;&gt;N"))</f>
        <v/>
      </c>
      <c r="J32">
        <f>IF(Employees!$A$32="",0,IF(COUNTIFS('Time Off Log'!$B$2:$B$2001,Employees!$A$32,'Time Off Log'!$A$2:$A$2001,TODAY())&gt;0,1,0))</f>
        <v>0</v>
      </c>
    </row>
    <row r="33" spans="6:10" x14ac:dyDescent="0.25">
      <c r="F33" t="str">
        <f>IF(OR('Time Off Log'!$A33="",'Time Off Log'!$B33=""),"",'Time Off Log'!$B33&amp;"|"&amp;INT(N('Time Off Log'!$A33)))</f>
        <v/>
      </c>
      <c r="G33" t="str">
        <f>IF(F33="","",IF('Time Off Log'!$C33="","•",IF(N('Time Off Log'!$D33)&gt;=IF(Settings!$B$8="Days",1,Settings!$B$9),UPPER(LEFT('Time Off Log'!$C33,1)),LOWER(LEFT('Time Off Log'!$C33,1)))))</f>
        <v/>
      </c>
      <c r="I33" t="str">
        <f>IF(OR(Employees!$A$33="",UPPER(Employees!$I$33)="N"),"",COUNTIFS(Employees!$A$2:$A33,"&lt;&gt;",Employees!$I$2:$I33,"&lt;&gt;N"))</f>
        <v/>
      </c>
      <c r="J33">
        <f>IF(Employees!$A$33="",0,IF(COUNTIFS('Time Off Log'!$B$2:$B$2001,Employees!$A$33,'Time Off Log'!$A$2:$A$2001,TODAY())&gt;0,1,0))</f>
        <v>0</v>
      </c>
    </row>
    <row r="34" spans="6:10" x14ac:dyDescent="0.25">
      <c r="F34" t="str">
        <f>IF(OR('Time Off Log'!$A34="",'Time Off Log'!$B34=""),"",'Time Off Log'!$B34&amp;"|"&amp;INT(N('Time Off Log'!$A34)))</f>
        <v/>
      </c>
      <c r="G34" t="str">
        <f>IF(F34="","",IF('Time Off Log'!$C34="","•",IF(N('Time Off Log'!$D34)&gt;=IF(Settings!$B$8="Days",1,Settings!$B$9),UPPER(LEFT('Time Off Log'!$C34,1)),LOWER(LEFT('Time Off Log'!$C34,1)))))</f>
        <v/>
      </c>
      <c r="I34" t="str">
        <f>IF(OR(Employees!$A$34="",UPPER(Employees!$I$34)="N"),"",COUNTIFS(Employees!$A$2:$A34,"&lt;&gt;",Employees!$I$2:$I34,"&lt;&gt;N"))</f>
        <v/>
      </c>
      <c r="J34">
        <f>IF(Employees!$A$34="",0,IF(COUNTIFS('Time Off Log'!$B$2:$B$2001,Employees!$A$34,'Time Off Log'!$A$2:$A$2001,TODAY())&gt;0,1,0))</f>
        <v>0</v>
      </c>
    </row>
    <row r="35" spans="6:10" x14ac:dyDescent="0.25">
      <c r="F35" t="str">
        <f>IF(OR('Time Off Log'!$A35="",'Time Off Log'!$B35=""),"",'Time Off Log'!$B35&amp;"|"&amp;INT(N('Time Off Log'!$A35)))</f>
        <v/>
      </c>
      <c r="G35" t="str">
        <f>IF(F35="","",IF('Time Off Log'!$C35="","•",IF(N('Time Off Log'!$D35)&gt;=IF(Settings!$B$8="Days",1,Settings!$B$9),UPPER(LEFT('Time Off Log'!$C35,1)),LOWER(LEFT('Time Off Log'!$C35,1)))))</f>
        <v/>
      </c>
      <c r="I35" t="str">
        <f>IF(OR(Employees!$A$35="",UPPER(Employees!$I$35)="N"),"",COUNTIFS(Employees!$A$2:$A35,"&lt;&gt;",Employees!$I$2:$I35,"&lt;&gt;N"))</f>
        <v/>
      </c>
      <c r="J35">
        <f>IF(Employees!$A$35="",0,IF(COUNTIFS('Time Off Log'!$B$2:$B$2001,Employees!$A$35,'Time Off Log'!$A$2:$A$2001,TODAY())&gt;0,1,0))</f>
        <v>0</v>
      </c>
    </row>
    <row r="36" spans="6:10" x14ac:dyDescent="0.25">
      <c r="F36" t="str">
        <f>IF(OR('Time Off Log'!$A36="",'Time Off Log'!$B36=""),"",'Time Off Log'!$B36&amp;"|"&amp;INT(N('Time Off Log'!$A36)))</f>
        <v/>
      </c>
      <c r="G36" t="str">
        <f>IF(F36="","",IF('Time Off Log'!$C36="","•",IF(N('Time Off Log'!$D36)&gt;=IF(Settings!$B$8="Days",1,Settings!$B$9),UPPER(LEFT('Time Off Log'!$C36,1)),LOWER(LEFT('Time Off Log'!$C36,1)))))</f>
        <v/>
      </c>
      <c r="I36" t="str">
        <f>IF(OR(Employees!$A$36="",UPPER(Employees!$I$36)="N"),"",COUNTIFS(Employees!$A$2:$A36,"&lt;&gt;",Employees!$I$2:$I36,"&lt;&gt;N"))</f>
        <v/>
      </c>
      <c r="J36">
        <f>IF(Employees!$A$36="",0,IF(COUNTIFS('Time Off Log'!$B$2:$B$2001,Employees!$A$36,'Time Off Log'!$A$2:$A$2001,TODAY())&gt;0,1,0))</f>
        <v>0</v>
      </c>
    </row>
    <row r="37" spans="6:10" x14ac:dyDescent="0.25">
      <c r="F37" t="str">
        <f>IF(OR('Time Off Log'!$A37="",'Time Off Log'!$B37=""),"",'Time Off Log'!$B37&amp;"|"&amp;INT(N('Time Off Log'!$A37)))</f>
        <v/>
      </c>
      <c r="G37" t="str">
        <f>IF(F37="","",IF('Time Off Log'!$C37="","•",IF(N('Time Off Log'!$D37)&gt;=IF(Settings!$B$8="Days",1,Settings!$B$9),UPPER(LEFT('Time Off Log'!$C37,1)),LOWER(LEFT('Time Off Log'!$C37,1)))))</f>
        <v/>
      </c>
      <c r="I37" t="str">
        <f>IF(OR(Employees!$A$37="",UPPER(Employees!$I$37)="N"),"",COUNTIFS(Employees!$A$2:$A37,"&lt;&gt;",Employees!$I$2:$I37,"&lt;&gt;N"))</f>
        <v/>
      </c>
      <c r="J37">
        <f>IF(Employees!$A$37="",0,IF(COUNTIFS('Time Off Log'!$B$2:$B$2001,Employees!$A$37,'Time Off Log'!$A$2:$A$2001,TODAY())&gt;0,1,0))</f>
        <v>0</v>
      </c>
    </row>
    <row r="38" spans="6:10" x14ac:dyDescent="0.25">
      <c r="F38" t="str">
        <f>IF(OR('Time Off Log'!$A38="",'Time Off Log'!$B38=""),"",'Time Off Log'!$B38&amp;"|"&amp;INT(N('Time Off Log'!$A38)))</f>
        <v/>
      </c>
      <c r="G38" t="str">
        <f>IF(F38="","",IF('Time Off Log'!$C38="","•",IF(N('Time Off Log'!$D38)&gt;=IF(Settings!$B$8="Days",1,Settings!$B$9),UPPER(LEFT('Time Off Log'!$C38,1)),LOWER(LEFT('Time Off Log'!$C38,1)))))</f>
        <v/>
      </c>
      <c r="I38" t="str">
        <f>IF(OR(Employees!$A$38="",UPPER(Employees!$I$38)="N"),"",COUNTIFS(Employees!$A$2:$A38,"&lt;&gt;",Employees!$I$2:$I38,"&lt;&gt;N"))</f>
        <v/>
      </c>
      <c r="J38">
        <f>IF(Employees!$A$38="",0,IF(COUNTIFS('Time Off Log'!$B$2:$B$2001,Employees!$A$38,'Time Off Log'!$A$2:$A$2001,TODAY())&gt;0,1,0))</f>
        <v>0</v>
      </c>
    </row>
    <row r="39" spans="6:10" x14ac:dyDescent="0.25">
      <c r="F39" t="str">
        <f>IF(OR('Time Off Log'!$A39="",'Time Off Log'!$B39=""),"",'Time Off Log'!$B39&amp;"|"&amp;INT(N('Time Off Log'!$A39)))</f>
        <v/>
      </c>
      <c r="G39" t="str">
        <f>IF(F39="","",IF('Time Off Log'!$C39="","•",IF(N('Time Off Log'!$D39)&gt;=IF(Settings!$B$8="Days",1,Settings!$B$9),UPPER(LEFT('Time Off Log'!$C39,1)),LOWER(LEFT('Time Off Log'!$C39,1)))))</f>
        <v/>
      </c>
      <c r="I39" t="str">
        <f>IF(OR(Employees!$A$39="",UPPER(Employees!$I$39)="N"),"",COUNTIFS(Employees!$A$2:$A39,"&lt;&gt;",Employees!$I$2:$I39,"&lt;&gt;N"))</f>
        <v/>
      </c>
      <c r="J39">
        <f>IF(Employees!$A$39="",0,IF(COUNTIFS('Time Off Log'!$B$2:$B$2001,Employees!$A$39,'Time Off Log'!$A$2:$A$2001,TODAY())&gt;0,1,0))</f>
        <v>0</v>
      </c>
    </row>
    <row r="40" spans="6:10" x14ac:dyDescent="0.25">
      <c r="F40" t="str">
        <f>IF(OR('Time Off Log'!$A40="",'Time Off Log'!$B40=""),"",'Time Off Log'!$B40&amp;"|"&amp;INT(N('Time Off Log'!$A40)))</f>
        <v/>
      </c>
      <c r="G40" t="str">
        <f>IF(F40="","",IF('Time Off Log'!$C40="","•",IF(N('Time Off Log'!$D40)&gt;=IF(Settings!$B$8="Days",1,Settings!$B$9),UPPER(LEFT('Time Off Log'!$C40,1)),LOWER(LEFT('Time Off Log'!$C40,1)))))</f>
        <v/>
      </c>
      <c r="I40" t="str">
        <f>IF(OR(Employees!$A$40="",UPPER(Employees!$I$40)="N"),"",COUNTIFS(Employees!$A$2:$A40,"&lt;&gt;",Employees!$I$2:$I40,"&lt;&gt;N"))</f>
        <v/>
      </c>
      <c r="J40">
        <f>IF(Employees!$A$40="",0,IF(COUNTIFS('Time Off Log'!$B$2:$B$2001,Employees!$A$40,'Time Off Log'!$A$2:$A$2001,TODAY())&gt;0,1,0))</f>
        <v>0</v>
      </c>
    </row>
    <row r="41" spans="6:10" x14ac:dyDescent="0.25">
      <c r="F41" t="str">
        <f>IF(OR('Time Off Log'!$A41="",'Time Off Log'!$B41=""),"",'Time Off Log'!$B41&amp;"|"&amp;INT(N('Time Off Log'!$A41)))</f>
        <v/>
      </c>
      <c r="G41" t="str">
        <f>IF(F41="","",IF('Time Off Log'!$C41="","•",IF(N('Time Off Log'!$D41)&gt;=IF(Settings!$B$8="Days",1,Settings!$B$9),UPPER(LEFT('Time Off Log'!$C41,1)),LOWER(LEFT('Time Off Log'!$C41,1)))))</f>
        <v/>
      </c>
      <c r="I41" t="str">
        <f>IF(OR(Employees!$A$41="",UPPER(Employees!$I$41)="N"),"",COUNTIFS(Employees!$A$2:$A41,"&lt;&gt;",Employees!$I$2:$I41,"&lt;&gt;N"))</f>
        <v/>
      </c>
      <c r="J41">
        <f>IF(Employees!$A$41="",0,IF(COUNTIFS('Time Off Log'!$B$2:$B$2001,Employees!$A$41,'Time Off Log'!$A$2:$A$2001,TODAY())&gt;0,1,0))</f>
        <v>0</v>
      </c>
    </row>
    <row r="42" spans="6:10" x14ac:dyDescent="0.25">
      <c r="F42" t="str">
        <f>IF(OR('Time Off Log'!$A42="",'Time Off Log'!$B42=""),"",'Time Off Log'!$B42&amp;"|"&amp;INT(N('Time Off Log'!$A42)))</f>
        <v/>
      </c>
      <c r="G42" t="str">
        <f>IF(F42="","",IF('Time Off Log'!$C42="","•",IF(N('Time Off Log'!$D42)&gt;=IF(Settings!$B$8="Days",1,Settings!$B$9),UPPER(LEFT('Time Off Log'!$C42,1)),LOWER(LEFT('Time Off Log'!$C42,1)))))</f>
        <v/>
      </c>
      <c r="I42" t="str">
        <f>IF(OR(Employees!$A$42="",UPPER(Employees!$I$42)="N"),"",COUNTIFS(Employees!$A$2:$A42,"&lt;&gt;",Employees!$I$2:$I42,"&lt;&gt;N"))</f>
        <v/>
      </c>
      <c r="J42">
        <f>IF(Employees!$A$42="",0,IF(COUNTIFS('Time Off Log'!$B$2:$B$2001,Employees!$A$42,'Time Off Log'!$A$2:$A$2001,TODAY())&gt;0,1,0))</f>
        <v>0</v>
      </c>
    </row>
    <row r="43" spans="6:10" x14ac:dyDescent="0.25">
      <c r="F43" t="str">
        <f>IF(OR('Time Off Log'!$A43="",'Time Off Log'!$B43=""),"",'Time Off Log'!$B43&amp;"|"&amp;INT(N('Time Off Log'!$A43)))</f>
        <v/>
      </c>
      <c r="G43" t="str">
        <f>IF(F43="","",IF('Time Off Log'!$C43="","•",IF(N('Time Off Log'!$D43)&gt;=IF(Settings!$B$8="Days",1,Settings!$B$9),UPPER(LEFT('Time Off Log'!$C43,1)),LOWER(LEFT('Time Off Log'!$C43,1)))))</f>
        <v/>
      </c>
      <c r="I43" t="str">
        <f>IF(OR(Employees!$A$43="",UPPER(Employees!$I$43)="N"),"",COUNTIFS(Employees!$A$2:$A43,"&lt;&gt;",Employees!$I$2:$I43,"&lt;&gt;N"))</f>
        <v/>
      </c>
      <c r="J43">
        <f>IF(Employees!$A$43="",0,IF(COUNTIFS('Time Off Log'!$B$2:$B$2001,Employees!$A$43,'Time Off Log'!$A$2:$A$2001,TODAY())&gt;0,1,0))</f>
        <v>0</v>
      </c>
    </row>
    <row r="44" spans="6:10" x14ac:dyDescent="0.25">
      <c r="F44" t="str">
        <f>IF(OR('Time Off Log'!$A44="",'Time Off Log'!$B44=""),"",'Time Off Log'!$B44&amp;"|"&amp;INT(N('Time Off Log'!$A44)))</f>
        <v/>
      </c>
      <c r="G44" t="str">
        <f>IF(F44="","",IF('Time Off Log'!$C44="","•",IF(N('Time Off Log'!$D44)&gt;=IF(Settings!$B$8="Days",1,Settings!$B$9),UPPER(LEFT('Time Off Log'!$C44,1)),LOWER(LEFT('Time Off Log'!$C44,1)))))</f>
        <v/>
      </c>
      <c r="I44" t="str">
        <f>IF(OR(Employees!$A$44="",UPPER(Employees!$I$44)="N"),"",COUNTIFS(Employees!$A$2:$A44,"&lt;&gt;",Employees!$I$2:$I44,"&lt;&gt;N"))</f>
        <v/>
      </c>
      <c r="J44">
        <f>IF(Employees!$A$44="",0,IF(COUNTIFS('Time Off Log'!$B$2:$B$2001,Employees!$A$44,'Time Off Log'!$A$2:$A$2001,TODAY())&gt;0,1,0))</f>
        <v>0</v>
      </c>
    </row>
    <row r="45" spans="6:10" x14ac:dyDescent="0.25">
      <c r="F45" t="str">
        <f>IF(OR('Time Off Log'!$A45="",'Time Off Log'!$B45=""),"",'Time Off Log'!$B45&amp;"|"&amp;INT(N('Time Off Log'!$A45)))</f>
        <v/>
      </c>
      <c r="G45" t="str">
        <f>IF(F45="","",IF('Time Off Log'!$C45="","•",IF(N('Time Off Log'!$D45)&gt;=IF(Settings!$B$8="Days",1,Settings!$B$9),UPPER(LEFT('Time Off Log'!$C45,1)),LOWER(LEFT('Time Off Log'!$C45,1)))))</f>
        <v/>
      </c>
      <c r="I45" t="str">
        <f>IF(OR(Employees!$A$45="",UPPER(Employees!$I$45)="N"),"",COUNTIFS(Employees!$A$2:$A45,"&lt;&gt;",Employees!$I$2:$I45,"&lt;&gt;N"))</f>
        <v/>
      </c>
      <c r="J45">
        <f>IF(Employees!$A$45="",0,IF(COUNTIFS('Time Off Log'!$B$2:$B$2001,Employees!$A$45,'Time Off Log'!$A$2:$A$2001,TODAY())&gt;0,1,0))</f>
        <v>0</v>
      </c>
    </row>
    <row r="46" spans="6:10" x14ac:dyDescent="0.25">
      <c r="F46" t="str">
        <f>IF(OR('Time Off Log'!$A46="",'Time Off Log'!$B46=""),"",'Time Off Log'!$B46&amp;"|"&amp;INT(N('Time Off Log'!$A46)))</f>
        <v/>
      </c>
      <c r="G46" t="str">
        <f>IF(F46="","",IF('Time Off Log'!$C46="","•",IF(N('Time Off Log'!$D46)&gt;=IF(Settings!$B$8="Days",1,Settings!$B$9),UPPER(LEFT('Time Off Log'!$C46,1)),LOWER(LEFT('Time Off Log'!$C46,1)))))</f>
        <v/>
      </c>
      <c r="I46" t="str">
        <f>IF(OR(Employees!$A$46="",UPPER(Employees!$I$46)="N"),"",COUNTIFS(Employees!$A$2:$A46,"&lt;&gt;",Employees!$I$2:$I46,"&lt;&gt;N"))</f>
        <v/>
      </c>
      <c r="J46">
        <f>IF(Employees!$A$46="",0,IF(COUNTIFS('Time Off Log'!$B$2:$B$2001,Employees!$A$46,'Time Off Log'!$A$2:$A$2001,TODAY())&gt;0,1,0))</f>
        <v>0</v>
      </c>
    </row>
    <row r="47" spans="6:10" x14ac:dyDescent="0.25">
      <c r="F47" t="str">
        <f>IF(OR('Time Off Log'!$A47="",'Time Off Log'!$B47=""),"",'Time Off Log'!$B47&amp;"|"&amp;INT(N('Time Off Log'!$A47)))</f>
        <v/>
      </c>
      <c r="G47" t="str">
        <f>IF(F47="","",IF('Time Off Log'!$C47="","•",IF(N('Time Off Log'!$D47)&gt;=IF(Settings!$B$8="Days",1,Settings!$B$9),UPPER(LEFT('Time Off Log'!$C47,1)),LOWER(LEFT('Time Off Log'!$C47,1)))))</f>
        <v/>
      </c>
      <c r="I47" t="str">
        <f>IF(OR(Employees!$A$47="",UPPER(Employees!$I$47)="N"),"",COUNTIFS(Employees!$A$2:$A47,"&lt;&gt;",Employees!$I$2:$I47,"&lt;&gt;N"))</f>
        <v/>
      </c>
      <c r="J47">
        <f>IF(Employees!$A$47="",0,IF(COUNTIFS('Time Off Log'!$B$2:$B$2001,Employees!$A$47,'Time Off Log'!$A$2:$A$2001,TODAY())&gt;0,1,0))</f>
        <v>0</v>
      </c>
    </row>
    <row r="48" spans="6:10" x14ac:dyDescent="0.25">
      <c r="F48" t="str">
        <f>IF(OR('Time Off Log'!$A48="",'Time Off Log'!$B48=""),"",'Time Off Log'!$B48&amp;"|"&amp;INT(N('Time Off Log'!$A48)))</f>
        <v/>
      </c>
      <c r="G48" t="str">
        <f>IF(F48="","",IF('Time Off Log'!$C48="","•",IF(N('Time Off Log'!$D48)&gt;=IF(Settings!$B$8="Days",1,Settings!$B$9),UPPER(LEFT('Time Off Log'!$C48,1)),LOWER(LEFT('Time Off Log'!$C48,1)))))</f>
        <v/>
      </c>
      <c r="I48" t="str">
        <f>IF(OR(Employees!$A$48="",UPPER(Employees!$I$48)="N"),"",COUNTIFS(Employees!$A$2:$A48,"&lt;&gt;",Employees!$I$2:$I48,"&lt;&gt;N"))</f>
        <v/>
      </c>
      <c r="J48">
        <f>IF(Employees!$A$48="",0,IF(COUNTIFS('Time Off Log'!$B$2:$B$2001,Employees!$A$48,'Time Off Log'!$A$2:$A$2001,TODAY())&gt;0,1,0))</f>
        <v>0</v>
      </c>
    </row>
    <row r="49" spans="6:10" x14ac:dyDescent="0.25">
      <c r="F49" t="str">
        <f>IF(OR('Time Off Log'!$A49="",'Time Off Log'!$B49=""),"",'Time Off Log'!$B49&amp;"|"&amp;INT(N('Time Off Log'!$A49)))</f>
        <v/>
      </c>
      <c r="G49" t="str">
        <f>IF(F49="","",IF('Time Off Log'!$C49="","•",IF(N('Time Off Log'!$D49)&gt;=IF(Settings!$B$8="Days",1,Settings!$B$9),UPPER(LEFT('Time Off Log'!$C49,1)),LOWER(LEFT('Time Off Log'!$C49,1)))))</f>
        <v/>
      </c>
      <c r="I49" t="str">
        <f>IF(OR(Employees!$A$49="",UPPER(Employees!$I$49)="N"),"",COUNTIFS(Employees!$A$2:$A49,"&lt;&gt;",Employees!$I$2:$I49,"&lt;&gt;N"))</f>
        <v/>
      </c>
      <c r="J49">
        <f>IF(Employees!$A$49="",0,IF(COUNTIFS('Time Off Log'!$B$2:$B$2001,Employees!$A$49,'Time Off Log'!$A$2:$A$2001,TODAY())&gt;0,1,0))</f>
        <v>0</v>
      </c>
    </row>
    <row r="50" spans="6:10" x14ac:dyDescent="0.25">
      <c r="F50" t="str">
        <f>IF(OR('Time Off Log'!$A50="",'Time Off Log'!$B50=""),"",'Time Off Log'!$B50&amp;"|"&amp;INT(N('Time Off Log'!$A50)))</f>
        <v/>
      </c>
      <c r="G50" t="str">
        <f>IF(F50="","",IF('Time Off Log'!$C50="","•",IF(N('Time Off Log'!$D50)&gt;=IF(Settings!$B$8="Days",1,Settings!$B$9),UPPER(LEFT('Time Off Log'!$C50,1)),LOWER(LEFT('Time Off Log'!$C50,1)))))</f>
        <v/>
      </c>
      <c r="I50" t="str">
        <f>IF(OR(Employees!$A$50="",UPPER(Employees!$I$50)="N"),"",COUNTIFS(Employees!$A$2:$A50,"&lt;&gt;",Employees!$I$2:$I50,"&lt;&gt;N"))</f>
        <v/>
      </c>
      <c r="J50">
        <f>IF(Employees!$A$50="",0,IF(COUNTIFS('Time Off Log'!$B$2:$B$2001,Employees!$A$50,'Time Off Log'!$A$2:$A$2001,TODAY())&gt;0,1,0))</f>
        <v>0</v>
      </c>
    </row>
    <row r="51" spans="6:10" x14ac:dyDescent="0.25">
      <c r="F51" t="str">
        <f>IF(OR('Time Off Log'!$A51="",'Time Off Log'!$B51=""),"",'Time Off Log'!$B51&amp;"|"&amp;INT(N('Time Off Log'!$A51)))</f>
        <v/>
      </c>
      <c r="G51" t="str">
        <f>IF(F51="","",IF('Time Off Log'!$C51="","•",IF(N('Time Off Log'!$D51)&gt;=IF(Settings!$B$8="Days",1,Settings!$B$9),UPPER(LEFT('Time Off Log'!$C51,1)),LOWER(LEFT('Time Off Log'!$C51,1)))))</f>
        <v/>
      </c>
      <c r="I51" t="str">
        <f>IF(OR(Employees!$A$51="",UPPER(Employees!$I$51)="N"),"",COUNTIFS(Employees!$A$2:$A51,"&lt;&gt;",Employees!$I$2:$I51,"&lt;&gt;N"))</f>
        <v/>
      </c>
      <c r="J51">
        <f>IF(Employees!$A$51="",0,IF(COUNTIFS('Time Off Log'!$B$2:$B$2001,Employees!$A$51,'Time Off Log'!$A$2:$A$2001,TODAY())&gt;0,1,0))</f>
        <v>0</v>
      </c>
    </row>
    <row r="52" spans="6:7" x14ac:dyDescent="0.25">
      <c r="F52" t="str">
        <f>IF(OR('Time Off Log'!$A52="",'Time Off Log'!$B52=""),"",'Time Off Log'!$B52&amp;"|"&amp;INT(N('Time Off Log'!$A52)))</f>
        <v/>
      </c>
      <c r="G52" t="str">
        <f>IF(F52="","",IF('Time Off Log'!$C52="","•",IF(N('Time Off Log'!$D52)&gt;=IF(Settings!$B$8="Days",1,Settings!$B$9),UPPER(LEFT('Time Off Log'!$C52,1)),LOWER(LEFT('Time Off Log'!$C52,1)))))</f>
        <v/>
      </c>
    </row>
    <row r="53" spans="6:7" x14ac:dyDescent="0.25">
      <c r="F53" t="str">
        <f>IF(OR('Time Off Log'!$A53="",'Time Off Log'!$B53=""),"",'Time Off Log'!$B53&amp;"|"&amp;INT(N('Time Off Log'!$A53)))</f>
        <v/>
      </c>
      <c r="G53" t="str">
        <f>IF(F53="","",IF('Time Off Log'!$C53="","•",IF(N('Time Off Log'!$D53)&gt;=IF(Settings!$B$8="Days",1,Settings!$B$9),UPPER(LEFT('Time Off Log'!$C53,1)),LOWER(LEFT('Time Off Log'!$C53,1)))))</f>
        <v/>
      </c>
    </row>
    <row r="54" spans="6:7" x14ac:dyDescent="0.25">
      <c r="F54" t="str">
        <f>IF(OR('Time Off Log'!$A54="",'Time Off Log'!$B54=""),"",'Time Off Log'!$B54&amp;"|"&amp;INT(N('Time Off Log'!$A54)))</f>
        <v/>
      </c>
      <c r="G54" t="str">
        <f>IF(F54="","",IF('Time Off Log'!$C54="","•",IF(N('Time Off Log'!$D54)&gt;=IF(Settings!$B$8="Days",1,Settings!$B$9),UPPER(LEFT('Time Off Log'!$C54,1)),LOWER(LEFT('Time Off Log'!$C54,1)))))</f>
        <v/>
      </c>
    </row>
    <row r="55" spans="6:7" x14ac:dyDescent="0.25">
      <c r="F55" t="str">
        <f>IF(OR('Time Off Log'!$A55="",'Time Off Log'!$B55=""),"",'Time Off Log'!$B55&amp;"|"&amp;INT(N('Time Off Log'!$A55)))</f>
        <v/>
      </c>
      <c r="G55" t="str">
        <f>IF(F55="","",IF('Time Off Log'!$C55="","•",IF(N('Time Off Log'!$D55)&gt;=IF(Settings!$B$8="Days",1,Settings!$B$9),UPPER(LEFT('Time Off Log'!$C55,1)),LOWER(LEFT('Time Off Log'!$C55,1)))))</f>
        <v/>
      </c>
    </row>
    <row r="56" spans="6:7" x14ac:dyDescent="0.25">
      <c r="F56" t="str">
        <f>IF(OR('Time Off Log'!$A56="",'Time Off Log'!$B56=""),"",'Time Off Log'!$B56&amp;"|"&amp;INT(N('Time Off Log'!$A56)))</f>
        <v/>
      </c>
      <c r="G56" t="str">
        <f>IF(F56="","",IF('Time Off Log'!$C56="","•",IF(N('Time Off Log'!$D56)&gt;=IF(Settings!$B$8="Days",1,Settings!$B$9),UPPER(LEFT('Time Off Log'!$C56,1)),LOWER(LEFT('Time Off Log'!$C56,1)))))</f>
        <v/>
      </c>
    </row>
    <row r="57" spans="6:7" x14ac:dyDescent="0.25">
      <c r="F57" t="str">
        <f>IF(OR('Time Off Log'!$A57="",'Time Off Log'!$B57=""),"",'Time Off Log'!$B57&amp;"|"&amp;INT(N('Time Off Log'!$A57)))</f>
        <v/>
      </c>
      <c r="G57" t="str">
        <f>IF(F57="","",IF('Time Off Log'!$C57="","•",IF(N('Time Off Log'!$D57)&gt;=IF(Settings!$B$8="Days",1,Settings!$B$9),UPPER(LEFT('Time Off Log'!$C57,1)),LOWER(LEFT('Time Off Log'!$C57,1)))))</f>
        <v/>
      </c>
    </row>
    <row r="58" spans="6:7" x14ac:dyDescent="0.25">
      <c r="F58" t="str">
        <f>IF(OR('Time Off Log'!$A58="",'Time Off Log'!$B58=""),"",'Time Off Log'!$B58&amp;"|"&amp;INT(N('Time Off Log'!$A58)))</f>
        <v/>
      </c>
      <c r="G58" t="str">
        <f>IF(F58="","",IF('Time Off Log'!$C58="","•",IF(N('Time Off Log'!$D58)&gt;=IF(Settings!$B$8="Days",1,Settings!$B$9),UPPER(LEFT('Time Off Log'!$C58,1)),LOWER(LEFT('Time Off Log'!$C58,1)))))</f>
        <v/>
      </c>
    </row>
    <row r="59" spans="6:7" x14ac:dyDescent="0.25">
      <c r="F59" t="str">
        <f>IF(OR('Time Off Log'!$A59="",'Time Off Log'!$B59=""),"",'Time Off Log'!$B59&amp;"|"&amp;INT(N('Time Off Log'!$A59)))</f>
        <v/>
      </c>
      <c r="G59" t="str">
        <f>IF(F59="","",IF('Time Off Log'!$C59="","•",IF(N('Time Off Log'!$D59)&gt;=IF(Settings!$B$8="Days",1,Settings!$B$9),UPPER(LEFT('Time Off Log'!$C59,1)),LOWER(LEFT('Time Off Log'!$C59,1)))))</f>
        <v/>
      </c>
    </row>
    <row r="60" spans="6:7" x14ac:dyDescent="0.25">
      <c r="F60" t="str">
        <f>IF(OR('Time Off Log'!$A60="",'Time Off Log'!$B60=""),"",'Time Off Log'!$B60&amp;"|"&amp;INT(N('Time Off Log'!$A60)))</f>
        <v/>
      </c>
      <c r="G60" t="str">
        <f>IF(F60="","",IF('Time Off Log'!$C60="","•",IF(N('Time Off Log'!$D60)&gt;=IF(Settings!$B$8="Days",1,Settings!$B$9),UPPER(LEFT('Time Off Log'!$C60,1)),LOWER(LEFT('Time Off Log'!$C60,1)))))</f>
        <v/>
      </c>
    </row>
    <row r="61" spans="6:7" x14ac:dyDescent="0.25">
      <c r="F61" t="str">
        <f>IF(OR('Time Off Log'!$A61="",'Time Off Log'!$B61=""),"",'Time Off Log'!$B61&amp;"|"&amp;INT(N('Time Off Log'!$A61)))</f>
        <v/>
      </c>
      <c r="G61" t="str">
        <f>IF(F61="","",IF('Time Off Log'!$C61="","•",IF(N('Time Off Log'!$D61)&gt;=IF(Settings!$B$8="Days",1,Settings!$B$9),UPPER(LEFT('Time Off Log'!$C61,1)),LOWER(LEFT('Time Off Log'!$C61,1)))))</f>
        <v/>
      </c>
    </row>
    <row r="62" spans="6:7" x14ac:dyDescent="0.25">
      <c r="F62" t="str">
        <f>IF(OR('Time Off Log'!$A62="",'Time Off Log'!$B62=""),"",'Time Off Log'!$B62&amp;"|"&amp;INT(N('Time Off Log'!$A62)))</f>
        <v/>
      </c>
      <c r="G62" t="str">
        <f>IF(F62="","",IF('Time Off Log'!$C62="","•",IF(N('Time Off Log'!$D62)&gt;=IF(Settings!$B$8="Days",1,Settings!$B$9),UPPER(LEFT('Time Off Log'!$C62,1)),LOWER(LEFT('Time Off Log'!$C62,1)))))</f>
        <v/>
      </c>
    </row>
    <row r="63" spans="6:7" x14ac:dyDescent="0.25">
      <c r="F63" t="str">
        <f>IF(OR('Time Off Log'!$A63="",'Time Off Log'!$B63=""),"",'Time Off Log'!$B63&amp;"|"&amp;INT(N('Time Off Log'!$A63)))</f>
        <v/>
      </c>
      <c r="G63" t="str">
        <f>IF(F63="","",IF('Time Off Log'!$C63="","•",IF(N('Time Off Log'!$D63)&gt;=IF(Settings!$B$8="Days",1,Settings!$B$9),UPPER(LEFT('Time Off Log'!$C63,1)),LOWER(LEFT('Time Off Log'!$C63,1)))))</f>
        <v/>
      </c>
    </row>
    <row r="64" spans="6:7" x14ac:dyDescent="0.25">
      <c r="F64" t="str">
        <f>IF(OR('Time Off Log'!$A64="",'Time Off Log'!$B64=""),"",'Time Off Log'!$B64&amp;"|"&amp;INT(N('Time Off Log'!$A64)))</f>
        <v/>
      </c>
      <c r="G64" t="str">
        <f>IF(F64="","",IF('Time Off Log'!$C64="","•",IF(N('Time Off Log'!$D64)&gt;=IF(Settings!$B$8="Days",1,Settings!$B$9),UPPER(LEFT('Time Off Log'!$C64,1)),LOWER(LEFT('Time Off Log'!$C64,1)))))</f>
        <v/>
      </c>
    </row>
    <row r="65" spans="6:7" x14ac:dyDescent="0.25">
      <c r="F65" t="str">
        <f>IF(OR('Time Off Log'!$A65="",'Time Off Log'!$B65=""),"",'Time Off Log'!$B65&amp;"|"&amp;INT(N('Time Off Log'!$A65)))</f>
        <v/>
      </c>
      <c r="G65" t="str">
        <f>IF(F65="","",IF('Time Off Log'!$C65="","•",IF(N('Time Off Log'!$D65)&gt;=IF(Settings!$B$8="Days",1,Settings!$B$9),UPPER(LEFT('Time Off Log'!$C65,1)),LOWER(LEFT('Time Off Log'!$C65,1)))))</f>
        <v/>
      </c>
    </row>
    <row r="66" spans="6:7" x14ac:dyDescent="0.25">
      <c r="F66" t="str">
        <f>IF(OR('Time Off Log'!$A66="",'Time Off Log'!$B66=""),"",'Time Off Log'!$B66&amp;"|"&amp;INT(N('Time Off Log'!$A66)))</f>
        <v/>
      </c>
      <c r="G66" t="str">
        <f>IF(F66="","",IF('Time Off Log'!$C66="","•",IF(N('Time Off Log'!$D66)&gt;=IF(Settings!$B$8="Days",1,Settings!$B$9),UPPER(LEFT('Time Off Log'!$C66,1)),LOWER(LEFT('Time Off Log'!$C66,1)))))</f>
        <v/>
      </c>
    </row>
    <row r="67" spans="6:7" x14ac:dyDescent="0.25">
      <c r="F67" t="str">
        <f>IF(OR('Time Off Log'!$A67="",'Time Off Log'!$B67=""),"",'Time Off Log'!$B67&amp;"|"&amp;INT(N('Time Off Log'!$A67)))</f>
        <v/>
      </c>
      <c r="G67" t="str">
        <f>IF(F67="","",IF('Time Off Log'!$C67="","•",IF(N('Time Off Log'!$D67)&gt;=IF(Settings!$B$8="Days",1,Settings!$B$9),UPPER(LEFT('Time Off Log'!$C67,1)),LOWER(LEFT('Time Off Log'!$C67,1)))))</f>
        <v/>
      </c>
    </row>
    <row r="68" spans="6:7" x14ac:dyDescent="0.25">
      <c r="F68" t="str">
        <f>IF(OR('Time Off Log'!$A68="",'Time Off Log'!$B68=""),"",'Time Off Log'!$B68&amp;"|"&amp;INT(N('Time Off Log'!$A68)))</f>
        <v/>
      </c>
      <c r="G68" t="str">
        <f>IF(F68="","",IF('Time Off Log'!$C68="","•",IF(N('Time Off Log'!$D68)&gt;=IF(Settings!$B$8="Days",1,Settings!$B$9),UPPER(LEFT('Time Off Log'!$C68,1)),LOWER(LEFT('Time Off Log'!$C68,1)))))</f>
        <v/>
      </c>
    </row>
    <row r="69" spans="6:7" x14ac:dyDescent="0.25">
      <c r="F69" t="str">
        <f>IF(OR('Time Off Log'!$A69="",'Time Off Log'!$B69=""),"",'Time Off Log'!$B69&amp;"|"&amp;INT(N('Time Off Log'!$A69)))</f>
        <v/>
      </c>
      <c r="G69" t="str">
        <f>IF(F69="","",IF('Time Off Log'!$C69="","•",IF(N('Time Off Log'!$D69)&gt;=IF(Settings!$B$8="Days",1,Settings!$B$9),UPPER(LEFT('Time Off Log'!$C69,1)),LOWER(LEFT('Time Off Log'!$C69,1)))))</f>
        <v/>
      </c>
    </row>
    <row r="70" spans="6:7" x14ac:dyDescent="0.25">
      <c r="F70" t="str">
        <f>IF(OR('Time Off Log'!$A70="",'Time Off Log'!$B70=""),"",'Time Off Log'!$B70&amp;"|"&amp;INT(N('Time Off Log'!$A70)))</f>
        <v/>
      </c>
      <c r="G70" t="str">
        <f>IF(F70="","",IF('Time Off Log'!$C70="","•",IF(N('Time Off Log'!$D70)&gt;=IF(Settings!$B$8="Days",1,Settings!$B$9),UPPER(LEFT('Time Off Log'!$C70,1)),LOWER(LEFT('Time Off Log'!$C70,1)))))</f>
        <v/>
      </c>
    </row>
    <row r="71" spans="6:7" x14ac:dyDescent="0.25">
      <c r="F71" t="str">
        <f>IF(OR('Time Off Log'!$A71="",'Time Off Log'!$B71=""),"",'Time Off Log'!$B71&amp;"|"&amp;INT(N('Time Off Log'!$A71)))</f>
        <v/>
      </c>
      <c r="G71" t="str">
        <f>IF(F71="","",IF('Time Off Log'!$C71="","•",IF(N('Time Off Log'!$D71)&gt;=IF(Settings!$B$8="Days",1,Settings!$B$9),UPPER(LEFT('Time Off Log'!$C71,1)),LOWER(LEFT('Time Off Log'!$C71,1)))))</f>
        <v/>
      </c>
    </row>
    <row r="72" spans="6:7" x14ac:dyDescent="0.25">
      <c r="F72" t="str">
        <f>IF(OR('Time Off Log'!$A72="",'Time Off Log'!$B72=""),"",'Time Off Log'!$B72&amp;"|"&amp;INT(N('Time Off Log'!$A72)))</f>
        <v/>
      </c>
      <c r="G72" t="str">
        <f>IF(F72="","",IF('Time Off Log'!$C72="","•",IF(N('Time Off Log'!$D72)&gt;=IF(Settings!$B$8="Days",1,Settings!$B$9),UPPER(LEFT('Time Off Log'!$C72,1)),LOWER(LEFT('Time Off Log'!$C72,1)))))</f>
        <v/>
      </c>
    </row>
    <row r="73" spans="6:7" x14ac:dyDescent="0.25">
      <c r="F73" t="str">
        <f>IF(OR('Time Off Log'!$A73="",'Time Off Log'!$B73=""),"",'Time Off Log'!$B73&amp;"|"&amp;INT(N('Time Off Log'!$A73)))</f>
        <v/>
      </c>
      <c r="G73" t="str">
        <f>IF(F73="","",IF('Time Off Log'!$C73="","•",IF(N('Time Off Log'!$D73)&gt;=IF(Settings!$B$8="Days",1,Settings!$B$9),UPPER(LEFT('Time Off Log'!$C73,1)),LOWER(LEFT('Time Off Log'!$C73,1)))))</f>
        <v/>
      </c>
    </row>
    <row r="74" spans="6:7" x14ac:dyDescent="0.25">
      <c r="F74" t="str">
        <f>IF(OR('Time Off Log'!$A74="",'Time Off Log'!$B74=""),"",'Time Off Log'!$B74&amp;"|"&amp;INT(N('Time Off Log'!$A74)))</f>
        <v/>
      </c>
      <c r="G74" t="str">
        <f>IF(F74="","",IF('Time Off Log'!$C74="","•",IF(N('Time Off Log'!$D74)&gt;=IF(Settings!$B$8="Days",1,Settings!$B$9),UPPER(LEFT('Time Off Log'!$C74,1)),LOWER(LEFT('Time Off Log'!$C74,1)))))</f>
        <v/>
      </c>
    </row>
    <row r="75" spans="6:7" x14ac:dyDescent="0.25">
      <c r="F75" t="str">
        <f>IF(OR('Time Off Log'!$A75="",'Time Off Log'!$B75=""),"",'Time Off Log'!$B75&amp;"|"&amp;INT(N('Time Off Log'!$A75)))</f>
        <v/>
      </c>
      <c r="G75" t="str">
        <f>IF(F75="","",IF('Time Off Log'!$C75="","•",IF(N('Time Off Log'!$D75)&gt;=IF(Settings!$B$8="Days",1,Settings!$B$9),UPPER(LEFT('Time Off Log'!$C75,1)),LOWER(LEFT('Time Off Log'!$C75,1)))))</f>
        <v/>
      </c>
    </row>
    <row r="76" spans="6:7" x14ac:dyDescent="0.25">
      <c r="F76" t="str">
        <f>IF(OR('Time Off Log'!$A76="",'Time Off Log'!$B76=""),"",'Time Off Log'!$B76&amp;"|"&amp;INT(N('Time Off Log'!$A76)))</f>
        <v/>
      </c>
      <c r="G76" t="str">
        <f>IF(F76="","",IF('Time Off Log'!$C76="","•",IF(N('Time Off Log'!$D76)&gt;=IF(Settings!$B$8="Days",1,Settings!$B$9),UPPER(LEFT('Time Off Log'!$C76,1)),LOWER(LEFT('Time Off Log'!$C76,1)))))</f>
        <v/>
      </c>
    </row>
    <row r="77" spans="6:7" x14ac:dyDescent="0.25">
      <c r="F77" t="str">
        <f>IF(OR('Time Off Log'!$A77="",'Time Off Log'!$B77=""),"",'Time Off Log'!$B77&amp;"|"&amp;INT(N('Time Off Log'!$A77)))</f>
        <v/>
      </c>
      <c r="G77" t="str">
        <f>IF(F77="","",IF('Time Off Log'!$C77="","•",IF(N('Time Off Log'!$D77)&gt;=IF(Settings!$B$8="Days",1,Settings!$B$9),UPPER(LEFT('Time Off Log'!$C77,1)),LOWER(LEFT('Time Off Log'!$C77,1)))))</f>
        <v/>
      </c>
    </row>
    <row r="78" spans="6:7" x14ac:dyDescent="0.25">
      <c r="F78" t="str">
        <f>IF(OR('Time Off Log'!$A78="",'Time Off Log'!$B78=""),"",'Time Off Log'!$B78&amp;"|"&amp;INT(N('Time Off Log'!$A78)))</f>
        <v/>
      </c>
      <c r="G78" t="str">
        <f>IF(F78="","",IF('Time Off Log'!$C78="","•",IF(N('Time Off Log'!$D78)&gt;=IF(Settings!$B$8="Days",1,Settings!$B$9),UPPER(LEFT('Time Off Log'!$C78,1)),LOWER(LEFT('Time Off Log'!$C78,1)))))</f>
        <v/>
      </c>
    </row>
    <row r="79" spans="6:7" x14ac:dyDescent="0.25">
      <c r="F79" t="str">
        <f>IF(OR('Time Off Log'!$A79="",'Time Off Log'!$B79=""),"",'Time Off Log'!$B79&amp;"|"&amp;INT(N('Time Off Log'!$A79)))</f>
        <v/>
      </c>
      <c r="G79" t="str">
        <f>IF(F79="","",IF('Time Off Log'!$C79="","•",IF(N('Time Off Log'!$D79)&gt;=IF(Settings!$B$8="Days",1,Settings!$B$9),UPPER(LEFT('Time Off Log'!$C79,1)),LOWER(LEFT('Time Off Log'!$C79,1)))))</f>
        <v/>
      </c>
    </row>
    <row r="80" spans="6:7" x14ac:dyDescent="0.25">
      <c r="F80" t="str">
        <f>IF(OR('Time Off Log'!$A80="",'Time Off Log'!$B80=""),"",'Time Off Log'!$B80&amp;"|"&amp;INT(N('Time Off Log'!$A80)))</f>
        <v/>
      </c>
      <c r="G80" t="str">
        <f>IF(F80="","",IF('Time Off Log'!$C80="","•",IF(N('Time Off Log'!$D80)&gt;=IF(Settings!$B$8="Days",1,Settings!$B$9),UPPER(LEFT('Time Off Log'!$C80,1)),LOWER(LEFT('Time Off Log'!$C80,1)))))</f>
        <v/>
      </c>
    </row>
    <row r="81" spans="6:7" x14ac:dyDescent="0.25">
      <c r="F81" t="str">
        <f>IF(OR('Time Off Log'!$A81="",'Time Off Log'!$B81=""),"",'Time Off Log'!$B81&amp;"|"&amp;INT(N('Time Off Log'!$A81)))</f>
        <v/>
      </c>
      <c r="G81" t="str">
        <f>IF(F81="","",IF('Time Off Log'!$C81="","•",IF(N('Time Off Log'!$D81)&gt;=IF(Settings!$B$8="Days",1,Settings!$B$9),UPPER(LEFT('Time Off Log'!$C81,1)),LOWER(LEFT('Time Off Log'!$C81,1)))))</f>
        <v/>
      </c>
    </row>
    <row r="82" spans="6:7" x14ac:dyDescent="0.25">
      <c r="F82" t="str">
        <f>IF(OR('Time Off Log'!$A82="",'Time Off Log'!$B82=""),"",'Time Off Log'!$B82&amp;"|"&amp;INT(N('Time Off Log'!$A82)))</f>
        <v/>
      </c>
      <c r="G82" t="str">
        <f>IF(F82="","",IF('Time Off Log'!$C82="","•",IF(N('Time Off Log'!$D82)&gt;=IF(Settings!$B$8="Days",1,Settings!$B$9),UPPER(LEFT('Time Off Log'!$C82,1)),LOWER(LEFT('Time Off Log'!$C82,1)))))</f>
        <v/>
      </c>
    </row>
    <row r="83" spans="6:7" x14ac:dyDescent="0.25">
      <c r="F83" t="str">
        <f>IF(OR('Time Off Log'!$A83="",'Time Off Log'!$B83=""),"",'Time Off Log'!$B83&amp;"|"&amp;INT(N('Time Off Log'!$A83)))</f>
        <v/>
      </c>
      <c r="G83" t="str">
        <f>IF(F83="","",IF('Time Off Log'!$C83="","•",IF(N('Time Off Log'!$D83)&gt;=IF(Settings!$B$8="Days",1,Settings!$B$9),UPPER(LEFT('Time Off Log'!$C83,1)),LOWER(LEFT('Time Off Log'!$C83,1)))))</f>
        <v/>
      </c>
    </row>
    <row r="84" spans="6:7" x14ac:dyDescent="0.25">
      <c r="F84" t="str">
        <f>IF(OR('Time Off Log'!$A84="",'Time Off Log'!$B84=""),"",'Time Off Log'!$B84&amp;"|"&amp;INT(N('Time Off Log'!$A84)))</f>
        <v/>
      </c>
      <c r="G84" t="str">
        <f>IF(F84="","",IF('Time Off Log'!$C84="","•",IF(N('Time Off Log'!$D84)&gt;=IF(Settings!$B$8="Days",1,Settings!$B$9),UPPER(LEFT('Time Off Log'!$C84,1)),LOWER(LEFT('Time Off Log'!$C84,1)))))</f>
        <v/>
      </c>
    </row>
    <row r="85" spans="6:7" x14ac:dyDescent="0.25">
      <c r="F85" t="str">
        <f>IF(OR('Time Off Log'!$A85="",'Time Off Log'!$B85=""),"",'Time Off Log'!$B85&amp;"|"&amp;INT(N('Time Off Log'!$A85)))</f>
        <v/>
      </c>
      <c r="G85" t="str">
        <f>IF(F85="","",IF('Time Off Log'!$C85="","•",IF(N('Time Off Log'!$D85)&gt;=IF(Settings!$B$8="Days",1,Settings!$B$9),UPPER(LEFT('Time Off Log'!$C85,1)),LOWER(LEFT('Time Off Log'!$C85,1)))))</f>
        <v/>
      </c>
    </row>
    <row r="86" spans="6:7" x14ac:dyDescent="0.25">
      <c r="F86" t="str">
        <f>IF(OR('Time Off Log'!$A86="",'Time Off Log'!$B86=""),"",'Time Off Log'!$B86&amp;"|"&amp;INT(N('Time Off Log'!$A86)))</f>
        <v/>
      </c>
      <c r="G86" t="str">
        <f>IF(F86="","",IF('Time Off Log'!$C86="","•",IF(N('Time Off Log'!$D86)&gt;=IF(Settings!$B$8="Days",1,Settings!$B$9),UPPER(LEFT('Time Off Log'!$C86,1)),LOWER(LEFT('Time Off Log'!$C86,1)))))</f>
        <v/>
      </c>
    </row>
    <row r="87" spans="6:7" x14ac:dyDescent="0.25">
      <c r="F87" t="str">
        <f>IF(OR('Time Off Log'!$A87="",'Time Off Log'!$B87=""),"",'Time Off Log'!$B87&amp;"|"&amp;INT(N('Time Off Log'!$A87)))</f>
        <v/>
      </c>
      <c r="G87" t="str">
        <f>IF(F87="","",IF('Time Off Log'!$C87="","•",IF(N('Time Off Log'!$D87)&gt;=IF(Settings!$B$8="Days",1,Settings!$B$9),UPPER(LEFT('Time Off Log'!$C87,1)),LOWER(LEFT('Time Off Log'!$C87,1)))))</f>
        <v/>
      </c>
    </row>
    <row r="88" spans="6:7" x14ac:dyDescent="0.25">
      <c r="F88" t="str">
        <f>IF(OR('Time Off Log'!$A88="",'Time Off Log'!$B88=""),"",'Time Off Log'!$B88&amp;"|"&amp;INT(N('Time Off Log'!$A88)))</f>
        <v/>
      </c>
      <c r="G88" t="str">
        <f>IF(F88="","",IF('Time Off Log'!$C88="","•",IF(N('Time Off Log'!$D88)&gt;=IF(Settings!$B$8="Days",1,Settings!$B$9),UPPER(LEFT('Time Off Log'!$C88,1)),LOWER(LEFT('Time Off Log'!$C88,1)))))</f>
        <v/>
      </c>
    </row>
    <row r="89" spans="6:7" x14ac:dyDescent="0.25">
      <c r="F89" t="str">
        <f>IF(OR('Time Off Log'!$A89="",'Time Off Log'!$B89=""),"",'Time Off Log'!$B89&amp;"|"&amp;INT(N('Time Off Log'!$A89)))</f>
        <v/>
      </c>
      <c r="G89" t="str">
        <f>IF(F89="","",IF('Time Off Log'!$C89="","•",IF(N('Time Off Log'!$D89)&gt;=IF(Settings!$B$8="Days",1,Settings!$B$9),UPPER(LEFT('Time Off Log'!$C89,1)),LOWER(LEFT('Time Off Log'!$C89,1)))))</f>
        <v/>
      </c>
    </row>
    <row r="90" spans="6:7" x14ac:dyDescent="0.25">
      <c r="F90" t="str">
        <f>IF(OR('Time Off Log'!$A90="",'Time Off Log'!$B90=""),"",'Time Off Log'!$B90&amp;"|"&amp;INT(N('Time Off Log'!$A90)))</f>
        <v/>
      </c>
      <c r="G90" t="str">
        <f>IF(F90="","",IF('Time Off Log'!$C90="","•",IF(N('Time Off Log'!$D90)&gt;=IF(Settings!$B$8="Days",1,Settings!$B$9),UPPER(LEFT('Time Off Log'!$C90,1)),LOWER(LEFT('Time Off Log'!$C90,1)))))</f>
        <v/>
      </c>
    </row>
    <row r="91" spans="6:7" x14ac:dyDescent="0.25">
      <c r="F91" t="str">
        <f>IF(OR('Time Off Log'!$A91="",'Time Off Log'!$B91=""),"",'Time Off Log'!$B91&amp;"|"&amp;INT(N('Time Off Log'!$A91)))</f>
        <v/>
      </c>
      <c r="G91" t="str">
        <f>IF(F91="","",IF('Time Off Log'!$C91="","•",IF(N('Time Off Log'!$D91)&gt;=IF(Settings!$B$8="Days",1,Settings!$B$9),UPPER(LEFT('Time Off Log'!$C91,1)),LOWER(LEFT('Time Off Log'!$C91,1)))))</f>
        <v/>
      </c>
    </row>
    <row r="92" spans="6:7" x14ac:dyDescent="0.25">
      <c r="F92" t="str">
        <f>IF(OR('Time Off Log'!$A92="",'Time Off Log'!$B92=""),"",'Time Off Log'!$B92&amp;"|"&amp;INT(N('Time Off Log'!$A92)))</f>
        <v/>
      </c>
      <c r="G92" t="str">
        <f>IF(F92="","",IF('Time Off Log'!$C92="","•",IF(N('Time Off Log'!$D92)&gt;=IF(Settings!$B$8="Days",1,Settings!$B$9),UPPER(LEFT('Time Off Log'!$C92,1)),LOWER(LEFT('Time Off Log'!$C92,1)))))</f>
        <v/>
      </c>
    </row>
    <row r="93" spans="6:7" x14ac:dyDescent="0.25">
      <c r="F93" t="str">
        <f>IF(OR('Time Off Log'!$A93="",'Time Off Log'!$B93=""),"",'Time Off Log'!$B93&amp;"|"&amp;INT(N('Time Off Log'!$A93)))</f>
        <v/>
      </c>
      <c r="G93" t="str">
        <f>IF(F93="","",IF('Time Off Log'!$C93="","•",IF(N('Time Off Log'!$D93)&gt;=IF(Settings!$B$8="Days",1,Settings!$B$9),UPPER(LEFT('Time Off Log'!$C93,1)),LOWER(LEFT('Time Off Log'!$C93,1)))))</f>
        <v/>
      </c>
    </row>
    <row r="94" spans="6:7" x14ac:dyDescent="0.25">
      <c r="F94" t="str">
        <f>IF(OR('Time Off Log'!$A94="",'Time Off Log'!$B94=""),"",'Time Off Log'!$B94&amp;"|"&amp;INT(N('Time Off Log'!$A94)))</f>
        <v/>
      </c>
      <c r="G94" t="str">
        <f>IF(F94="","",IF('Time Off Log'!$C94="","•",IF(N('Time Off Log'!$D94)&gt;=IF(Settings!$B$8="Days",1,Settings!$B$9),UPPER(LEFT('Time Off Log'!$C94,1)),LOWER(LEFT('Time Off Log'!$C94,1)))))</f>
        <v/>
      </c>
    </row>
    <row r="95" spans="6:7" x14ac:dyDescent="0.25">
      <c r="F95" t="str">
        <f>IF(OR('Time Off Log'!$A95="",'Time Off Log'!$B95=""),"",'Time Off Log'!$B95&amp;"|"&amp;INT(N('Time Off Log'!$A95)))</f>
        <v/>
      </c>
      <c r="G95" t="str">
        <f>IF(F95="","",IF('Time Off Log'!$C95="","•",IF(N('Time Off Log'!$D95)&gt;=IF(Settings!$B$8="Days",1,Settings!$B$9),UPPER(LEFT('Time Off Log'!$C95,1)),LOWER(LEFT('Time Off Log'!$C95,1)))))</f>
        <v/>
      </c>
    </row>
    <row r="96" spans="6:7" x14ac:dyDescent="0.25">
      <c r="F96" t="str">
        <f>IF(OR('Time Off Log'!$A96="",'Time Off Log'!$B96=""),"",'Time Off Log'!$B96&amp;"|"&amp;INT(N('Time Off Log'!$A96)))</f>
        <v/>
      </c>
      <c r="G96" t="str">
        <f>IF(F96="","",IF('Time Off Log'!$C96="","•",IF(N('Time Off Log'!$D96)&gt;=IF(Settings!$B$8="Days",1,Settings!$B$9),UPPER(LEFT('Time Off Log'!$C96,1)),LOWER(LEFT('Time Off Log'!$C96,1)))))</f>
        <v/>
      </c>
    </row>
    <row r="97" spans="6:7" x14ac:dyDescent="0.25">
      <c r="F97" t="str">
        <f>IF(OR('Time Off Log'!$A97="",'Time Off Log'!$B97=""),"",'Time Off Log'!$B97&amp;"|"&amp;INT(N('Time Off Log'!$A97)))</f>
        <v/>
      </c>
      <c r="G97" t="str">
        <f>IF(F97="","",IF('Time Off Log'!$C97="","•",IF(N('Time Off Log'!$D97)&gt;=IF(Settings!$B$8="Days",1,Settings!$B$9),UPPER(LEFT('Time Off Log'!$C97,1)),LOWER(LEFT('Time Off Log'!$C97,1)))))</f>
        <v/>
      </c>
    </row>
    <row r="98" spans="6:7" x14ac:dyDescent="0.25">
      <c r="F98" t="str">
        <f>IF(OR('Time Off Log'!$A98="",'Time Off Log'!$B98=""),"",'Time Off Log'!$B98&amp;"|"&amp;INT(N('Time Off Log'!$A98)))</f>
        <v/>
      </c>
      <c r="G98" t="str">
        <f>IF(F98="","",IF('Time Off Log'!$C98="","•",IF(N('Time Off Log'!$D98)&gt;=IF(Settings!$B$8="Days",1,Settings!$B$9),UPPER(LEFT('Time Off Log'!$C98,1)),LOWER(LEFT('Time Off Log'!$C98,1)))))</f>
        <v/>
      </c>
    </row>
    <row r="99" spans="6:7" x14ac:dyDescent="0.25">
      <c r="F99" t="str">
        <f>IF(OR('Time Off Log'!$A99="",'Time Off Log'!$B99=""),"",'Time Off Log'!$B99&amp;"|"&amp;INT(N('Time Off Log'!$A99)))</f>
        <v/>
      </c>
      <c r="G99" t="str">
        <f>IF(F99="","",IF('Time Off Log'!$C99="","•",IF(N('Time Off Log'!$D99)&gt;=IF(Settings!$B$8="Days",1,Settings!$B$9),UPPER(LEFT('Time Off Log'!$C99,1)),LOWER(LEFT('Time Off Log'!$C99,1)))))</f>
        <v/>
      </c>
    </row>
    <row r="100" spans="6:7" x14ac:dyDescent="0.25">
      <c r="F100" t="str">
        <f>IF(OR('Time Off Log'!$A100="",'Time Off Log'!$B100=""),"",'Time Off Log'!$B100&amp;"|"&amp;INT(N('Time Off Log'!$A100)))</f>
        <v/>
      </c>
      <c r="G100" t="str">
        <f>IF(F100="","",IF('Time Off Log'!$C100="","•",IF(N('Time Off Log'!$D100)&gt;=IF(Settings!$B$8="Days",1,Settings!$B$9),UPPER(LEFT('Time Off Log'!$C100,1)),LOWER(LEFT('Time Off Log'!$C100,1)))))</f>
        <v/>
      </c>
    </row>
    <row r="101" spans="6:7" x14ac:dyDescent="0.25">
      <c r="F101" t="str">
        <f>IF(OR('Time Off Log'!$A101="",'Time Off Log'!$B101=""),"",'Time Off Log'!$B101&amp;"|"&amp;INT(N('Time Off Log'!$A101)))</f>
        <v/>
      </c>
      <c r="G101" t="str">
        <f>IF(F101="","",IF('Time Off Log'!$C101="","•",IF(N('Time Off Log'!$D101)&gt;=IF(Settings!$B$8="Days",1,Settings!$B$9),UPPER(LEFT('Time Off Log'!$C101,1)),LOWER(LEFT('Time Off Log'!$C101,1)))))</f>
        <v/>
      </c>
    </row>
    <row r="102" spans="6:7" x14ac:dyDescent="0.25">
      <c r="F102" t="str">
        <f>IF(OR('Time Off Log'!$A102="",'Time Off Log'!$B102=""),"",'Time Off Log'!$B102&amp;"|"&amp;INT(N('Time Off Log'!$A102)))</f>
        <v/>
      </c>
      <c r="G102" t="str">
        <f>IF(F102="","",IF('Time Off Log'!$C102="","•",IF(N('Time Off Log'!$D102)&gt;=IF(Settings!$B$8="Days",1,Settings!$B$9),UPPER(LEFT('Time Off Log'!$C102,1)),LOWER(LEFT('Time Off Log'!$C102,1)))))</f>
        <v/>
      </c>
    </row>
    <row r="103" spans="6:7" x14ac:dyDescent="0.25">
      <c r="F103" t="str">
        <f>IF(OR('Time Off Log'!$A103="",'Time Off Log'!$B103=""),"",'Time Off Log'!$B103&amp;"|"&amp;INT(N('Time Off Log'!$A103)))</f>
        <v/>
      </c>
      <c r="G103" t="str">
        <f>IF(F103="","",IF('Time Off Log'!$C103="","•",IF(N('Time Off Log'!$D103)&gt;=IF(Settings!$B$8="Days",1,Settings!$B$9),UPPER(LEFT('Time Off Log'!$C103,1)),LOWER(LEFT('Time Off Log'!$C103,1)))))</f>
        <v/>
      </c>
    </row>
    <row r="104" spans="6:7" x14ac:dyDescent="0.25">
      <c r="F104" t="str">
        <f>IF(OR('Time Off Log'!$A104="",'Time Off Log'!$B104=""),"",'Time Off Log'!$B104&amp;"|"&amp;INT(N('Time Off Log'!$A104)))</f>
        <v/>
      </c>
      <c r="G104" t="str">
        <f>IF(F104="","",IF('Time Off Log'!$C104="","•",IF(N('Time Off Log'!$D104)&gt;=IF(Settings!$B$8="Days",1,Settings!$B$9),UPPER(LEFT('Time Off Log'!$C104,1)),LOWER(LEFT('Time Off Log'!$C104,1)))))</f>
        <v/>
      </c>
    </row>
    <row r="105" spans="6:7" x14ac:dyDescent="0.25">
      <c r="F105" t="str">
        <f>IF(OR('Time Off Log'!$A105="",'Time Off Log'!$B105=""),"",'Time Off Log'!$B105&amp;"|"&amp;INT(N('Time Off Log'!$A105)))</f>
        <v/>
      </c>
      <c r="G105" t="str">
        <f>IF(F105="","",IF('Time Off Log'!$C105="","•",IF(N('Time Off Log'!$D105)&gt;=IF(Settings!$B$8="Days",1,Settings!$B$9),UPPER(LEFT('Time Off Log'!$C105,1)),LOWER(LEFT('Time Off Log'!$C105,1)))))</f>
        <v/>
      </c>
    </row>
    <row r="106" spans="6:7" x14ac:dyDescent="0.25">
      <c r="F106" t="str">
        <f>IF(OR('Time Off Log'!$A106="",'Time Off Log'!$B106=""),"",'Time Off Log'!$B106&amp;"|"&amp;INT(N('Time Off Log'!$A106)))</f>
        <v/>
      </c>
      <c r="G106" t="str">
        <f>IF(F106="","",IF('Time Off Log'!$C106="","•",IF(N('Time Off Log'!$D106)&gt;=IF(Settings!$B$8="Days",1,Settings!$B$9),UPPER(LEFT('Time Off Log'!$C106,1)),LOWER(LEFT('Time Off Log'!$C106,1)))))</f>
        <v/>
      </c>
    </row>
    <row r="107" spans="6:7" x14ac:dyDescent="0.25">
      <c r="F107" t="str">
        <f>IF(OR('Time Off Log'!$A107="",'Time Off Log'!$B107=""),"",'Time Off Log'!$B107&amp;"|"&amp;INT(N('Time Off Log'!$A107)))</f>
        <v/>
      </c>
      <c r="G107" t="str">
        <f>IF(F107="","",IF('Time Off Log'!$C107="","•",IF(N('Time Off Log'!$D107)&gt;=IF(Settings!$B$8="Days",1,Settings!$B$9),UPPER(LEFT('Time Off Log'!$C107,1)),LOWER(LEFT('Time Off Log'!$C107,1)))))</f>
        <v/>
      </c>
    </row>
    <row r="108" spans="6:7" x14ac:dyDescent="0.25">
      <c r="F108" t="str">
        <f>IF(OR('Time Off Log'!$A108="",'Time Off Log'!$B108=""),"",'Time Off Log'!$B108&amp;"|"&amp;INT(N('Time Off Log'!$A108)))</f>
        <v/>
      </c>
      <c r="G108" t="str">
        <f>IF(F108="","",IF('Time Off Log'!$C108="","•",IF(N('Time Off Log'!$D108)&gt;=IF(Settings!$B$8="Days",1,Settings!$B$9),UPPER(LEFT('Time Off Log'!$C108,1)),LOWER(LEFT('Time Off Log'!$C108,1)))))</f>
        <v/>
      </c>
    </row>
    <row r="109" spans="6:7" x14ac:dyDescent="0.25">
      <c r="F109" t="str">
        <f>IF(OR('Time Off Log'!$A109="",'Time Off Log'!$B109=""),"",'Time Off Log'!$B109&amp;"|"&amp;INT(N('Time Off Log'!$A109)))</f>
        <v/>
      </c>
      <c r="G109" t="str">
        <f>IF(F109="","",IF('Time Off Log'!$C109="","•",IF(N('Time Off Log'!$D109)&gt;=IF(Settings!$B$8="Days",1,Settings!$B$9),UPPER(LEFT('Time Off Log'!$C109,1)),LOWER(LEFT('Time Off Log'!$C109,1)))))</f>
        <v/>
      </c>
    </row>
    <row r="110" spans="6:7" x14ac:dyDescent="0.25">
      <c r="F110" t="str">
        <f>IF(OR('Time Off Log'!$A110="",'Time Off Log'!$B110=""),"",'Time Off Log'!$B110&amp;"|"&amp;INT(N('Time Off Log'!$A110)))</f>
        <v/>
      </c>
      <c r="G110" t="str">
        <f>IF(F110="","",IF('Time Off Log'!$C110="","•",IF(N('Time Off Log'!$D110)&gt;=IF(Settings!$B$8="Days",1,Settings!$B$9),UPPER(LEFT('Time Off Log'!$C110,1)),LOWER(LEFT('Time Off Log'!$C110,1)))))</f>
        <v/>
      </c>
    </row>
    <row r="111" spans="6:7" x14ac:dyDescent="0.25">
      <c r="F111" t="str">
        <f>IF(OR('Time Off Log'!$A111="",'Time Off Log'!$B111=""),"",'Time Off Log'!$B111&amp;"|"&amp;INT(N('Time Off Log'!$A111)))</f>
        <v/>
      </c>
      <c r="G111" t="str">
        <f>IF(F111="","",IF('Time Off Log'!$C111="","•",IF(N('Time Off Log'!$D111)&gt;=IF(Settings!$B$8="Days",1,Settings!$B$9),UPPER(LEFT('Time Off Log'!$C111,1)),LOWER(LEFT('Time Off Log'!$C111,1)))))</f>
        <v/>
      </c>
    </row>
    <row r="112" spans="6:7" x14ac:dyDescent="0.25">
      <c r="F112" t="str">
        <f>IF(OR('Time Off Log'!$A112="",'Time Off Log'!$B112=""),"",'Time Off Log'!$B112&amp;"|"&amp;INT(N('Time Off Log'!$A112)))</f>
        <v/>
      </c>
      <c r="G112" t="str">
        <f>IF(F112="","",IF('Time Off Log'!$C112="","•",IF(N('Time Off Log'!$D112)&gt;=IF(Settings!$B$8="Days",1,Settings!$B$9),UPPER(LEFT('Time Off Log'!$C112,1)),LOWER(LEFT('Time Off Log'!$C112,1)))))</f>
        <v/>
      </c>
    </row>
    <row r="113" spans="6:7" x14ac:dyDescent="0.25">
      <c r="F113" t="str">
        <f>IF(OR('Time Off Log'!$A113="",'Time Off Log'!$B113=""),"",'Time Off Log'!$B113&amp;"|"&amp;INT(N('Time Off Log'!$A113)))</f>
        <v/>
      </c>
      <c r="G113" t="str">
        <f>IF(F113="","",IF('Time Off Log'!$C113="","•",IF(N('Time Off Log'!$D113)&gt;=IF(Settings!$B$8="Days",1,Settings!$B$9),UPPER(LEFT('Time Off Log'!$C113,1)),LOWER(LEFT('Time Off Log'!$C113,1)))))</f>
        <v/>
      </c>
    </row>
    <row r="114" spans="6:7" x14ac:dyDescent="0.25">
      <c r="F114" t="str">
        <f>IF(OR('Time Off Log'!$A114="",'Time Off Log'!$B114=""),"",'Time Off Log'!$B114&amp;"|"&amp;INT(N('Time Off Log'!$A114)))</f>
        <v/>
      </c>
      <c r="G114" t="str">
        <f>IF(F114="","",IF('Time Off Log'!$C114="","•",IF(N('Time Off Log'!$D114)&gt;=IF(Settings!$B$8="Days",1,Settings!$B$9),UPPER(LEFT('Time Off Log'!$C114,1)),LOWER(LEFT('Time Off Log'!$C114,1)))))</f>
        <v/>
      </c>
    </row>
    <row r="115" spans="6:7" x14ac:dyDescent="0.25">
      <c r="F115" t="str">
        <f>IF(OR('Time Off Log'!$A115="",'Time Off Log'!$B115=""),"",'Time Off Log'!$B115&amp;"|"&amp;INT(N('Time Off Log'!$A115)))</f>
        <v/>
      </c>
      <c r="G115" t="str">
        <f>IF(F115="","",IF('Time Off Log'!$C115="","•",IF(N('Time Off Log'!$D115)&gt;=IF(Settings!$B$8="Days",1,Settings!$B$9),UPPER(LEFT('Time Off Log'!$C115,1)),LOWER(LEFT('Time Off Log'!$C115,1)))))</f>
        <v/>
      </c>
    </row>
    <row r="116" spans="6:7" x14ac:dyDescent="0.25">
      <c r="F116" t="str">
        <f>IF(OR('Time Off Log'!$A116="",'Time Off Log'!$B116=""),"",'Time Off Log'!$B116&amp;"|"&amp;INT(N('Time Off Log'!$A116)))</f>
        <v/>
      </c>
      <c r="G116" t="str">
        <f>IF(F116="","",IF('Time Off Log'!$C116="","•",IF(N('Time Off Log'!$D116)&gt;=IF(Settings!$B$8="Days",1,Settings!$B$9),UPPER(LEFT('Time Off Log'!$C116,1)),LOWER(LEFT('Time Off Log'!$C116,1)))))</f>
        <v/>
      </c>
    </row>
    <row r="117" spans="6:7" x14ac:dyDescent="0.25">
      <c r="F117" t="str">
        <f>IF(OR('Time Off Log'!$A117="",'Time Off Log'!$B117=""),"",'Time Off Log'!$B117&amp;"|"&amp;INT(N('Time Off Log'!$A117)))</f>
        <v/>
      </c>
      <c r="G117" t="str">
        <f>IF(F117="","",IF('Time Off Log'!$C117="","•",IF(N('Time Off Log'!$D117)&gt;=IF(Settings!$B$8="Days",1,Settings!$B$9),UPPER(LEFT('Time Off Log'!$C117,1)),LOWER(LEFT('Time Off Log'!$C117,1)))))</f>
        <v/>
      </c>
    </row>
    <row r="118" spans="6:7" x14ac:dyDescent="0.25">
      <c r="F118" t="str">
        <f>IF(OR('Time Off Log'!$A118="",'Time Off Log'!$B118=""),"",'Time Off Log'!$B118&amp;"|"&amp;INT(N('Time Off Log'!$A118)))</f>
        <v/>
      </c>
      <c r="G118" t="str">
        <f>IF(F118="","",IF('Time Off Log'!$C118="","•",IF(N('Time Off Log'!$D118)&gt;=IF(Settings!$B$8="Days",1,Settings!$B$9),UPPER(LEFT('Time Off Log'!$C118,1)),LOWER(LEFT('Time Off Log'!$C118,1)))))</f>
        <v/>
      </c>
    </row>
    <row r="119" spans="6:7" x14ac:dyDescent="0.25">
      <c r="F119" t="str">
        <f>IF(OR('Time Off Log'!$A119="",'Time Off Log'!$B119=""),"",'Time Off Log'!$B119&amp;"|"&amp;INT(N('Time Off Log'!$A119)))</f>
        <v/>
      </c>
      <c r="G119" t="str">
        <f>IF(F119="","",IF('Time Off Log'!$C119="","•",IF(N('Time Off Log'!$D119)&gt;=IF(Settings!$B$8="Days",1,Settings!$B$9),UPPER(LEFT('Time Off Log'!$C119,1)),LOWER(LEFT('Time Off Log'!$C119,1)))))</f>
        <v/>
      </c>
    </row>
    <row r="120" spans="6:7" x14ac:dyDescent="0.25">
      <c r="F120" t="str">
        <f>IF(OR('Time Off Log'!$A120="",'Time Off Log'!$B120=""),"",'Time Off Log'!$B120&amp;"|"&amp;INT(N('Time Off Log'!$A120)))</f>
        <v/>
      </c>
      <c r="G120" t="str">
        <f>IF(F120="","",IF('Time Off Log'!$C120="","•",IF(N('Time Off Log'!$D120)&gt;=IF(Settings!$B$8="Days",1,Settings!$B$9),UPPER(LEFT('Time Off Log'!$C120,1)),LOWER(LEFT('Time Off Log'!$C120,1)))))</f>
        <v/>
      </c>
    </row>
    <row r="121" spans="6:7" x14ac:dyDescent="0.25">
      <c r="F121" t="str">
        <f>IF(OR('Time Off Log'!$A121="",'Time Off Log'!$B121=""),"",'Time Off Log'!$B121&amp;"|"&amp;INT(N('Time Off Log'!$A121)))</f>
        <v/>
      </c>
      <c r="G121" t="str">
        <f>IF(F121="","",IF('Time Off Log'!$C121="","•",IF(N('Time Off Log'!$D121)&gt;=IF(Settings!$B$8="Days",1,Settings!$B$9),UPPER(LEFT('Time Off Log'!$C121,1)),LOWER(LEFT('Time Off Log'!$C121,1)))))</f>
        <v/>
      </c>
    </row>
    <row r="122" spans="6:7" x14ac:dyDescent="0.25">
      <c r="F122" t="str">
        <f>IF(OR('Time Off Log'!$A122="",'Time Off Log'!$B122=""),"",'Time Off Log'!$B122&amp;"|"&amp;INT(N('Time Off Log'!$A122)))</f>
        <v/>
      </c>
      <c r="G122" t="str">
        <f>IF(F122="","",IF('Time Off Log'!$C122="","•",IF(N('Time Off Log'!$D122)&gt;=IF(Settings!$B$8="Days",1,Settings!$B$9),UPPER(LEFT('Time Off Log'!$C122,1)),LOWER(LEFT('Time Off Log'!$C122,1)))))</f>
        <v/>
      </c>
    </row>
    <row r="123" spans="6:7" x14ac:dyDescent="0.25">
      <c r="F123" t="str">
        <f>IF(OR('Time Off Log'!$A123="",'Time Off Log'!$B123=""),"",'Time Off Log'!$B123&amp;"|"&amp;INT(N('Time Off Log'!$A123)))</f>
        <v/>
      </c>
      <c r="G123" t="str">
        <f>IF(F123="","",IF('Time Off Log'!$C123="","•",IF(N('Time Off Log'!$D123)&gt;=IF(Settings!$B$8="Days",1,Settings!$B$9),UPPER(LEFT('Time Off Log'!$C123,1)),LOWER(LEFT('Time Off Log'!$C123,1)))))</f>
        <v/>
      </c>
    </row>
    <row r="124" spans="6:7" x14ac:dyDescent="0.25">
      <c r="F124" t="str">
        <f>IF(OR('Time Off Log'!$A124="",'Time Off Log'!$B124=""),"",'Time Off Log'!$B124&amp;"|"&amp;INT(N('Time Off Log'!$A124)))</f>
        <v/>
      </c>
      <c r="G124" t="str">
        <f>IF(F124="","",IF('Time Off Log'!$C124="","•",IF(N('Time Off Log'!$D124)&gt;=IF(Settings!$B$8="Days",1,Settings!$B$9),UPPER(LEFT('Time Off Log'!$C124,1)),LOWER(LEFT('Time Off Log'!$C124,1)))))</f>
        <v/>
      </c>
    </row>
    <row r="125" spans="6:7" x14ac:dyDescent="0.25">
      <c r="F125" t="str">
        <f>IF(OR('Time Off Log'!$A125="",'Time Off Log'!$B125=""),"",'Time Off Log'!$B125&amp;"|"&amp;INT(N('Time Off Log'!$A125)))</f>
        <v/>
      </c>
      <c r="G125" t="str">
        <f>IF(F125="","",IF('Time Off Log'!$C125="","•",IF(N('Time Off Log'!$D125)&gt;=IF(Settings!$B$8="Days",1,Settings!$B$9),UPPER(LEFT('Time Off Log'!$C125,1)),LOWER(LEFT('Time Off Log'!$C125,1)))))</f>
        <v/>
      </c>
    </row>
    <row r="126" spans="6:7" x14ac:dyDescent="0.25">
      <c r="F126" t="str">
        <f>IF(OR('Time Off Log'!$A126="",'Time Off Log'!$B126=""),"",'Time Off Log'!$B126&amp;"|"&amp;INT(N('Time Off Log'!$A126)))</f>
        <v/>
      </c>
      <c r="G126" t="str">
        <f>IF(F126="","",IF('Time Off Log'!$C126="","•",IF(N('Time Off Log'!$D126)&gt;=IF(Settings!$B$8="Days",1,Settings!$B$9),UPPER(LEFT('Time Off Log'!$C126,1)),LOWER(LEFT('Time Off Log'!$C126,1)))))</f>
        <v/>
      </c>
    </row>
    <row r="127" spans="6:7" x14ac:dyDescent="0.25">
      <c r="F127" t="str">
        <f>IF(OR('Time Off Log'!$A127="",'Time Off Log'!$B127=""),"",'Time Off Log'!$B127&amp;"|"&amp;INT(N('Time Off Log'!$A127)))</f>
        <v/>
      </c>
      <c r="G127" t="str">
        <f>IF(F127="","",IF('Time Off Log'!$C127="","•",IF(N('Time Off Log'!$D127)&gt;=IF(Settings!$B$8="Days",1,Settings!$B$9),UPPER(LEFT('Time Off Log'!$C127,1)),LOWER(LEFT('Time Off Log'!$C127,1)))))</f>
        <v/>
      </c>
    </row>
    <row r="128" spans="6:7" x14ac:dyDescent="0.25">
      <c r="F128" t="str">
        <f>IF(OR('Time Off Log'!$A128="",'Time Off Log'!$B128=""),"",'Time Off Log'!$B128&amp;"|"&amp;INT(N('Time Off Log'!$A128)))</f>
        <v/>
      </c>
      <c r="G128" t="str">
        <f>IF(F128="","",IF('Time Off Log'!$C128="","•",IF(N('Time Off Log'!$D128)&gt;=IF(Settings!$B$8="Days",1,Settings!$B$9),UPPER(LEFT('Time Off Log'!$C128,1)),LOWER(LEFT('Time Off Log'!$C128,1)))))</f>
        <v/>
      </c>
    </row>
    <row r="129" spans="6:7" x14ac:dyDescent="0.25">
      <c r="F129" t="str">
        <f>IF(OR('Time Off Log'!$A129="",'Time Off Log'!$B129=""),"",'Time Off Log'!$B129&amp;"|"&amp;INT(N('Time Off Log'!$A129)))</f>
        <v/>
      </c>
      <c r="G129" t="str">
        <f>IF(F129="","",IF('Time Off Log'!$C129="","•",IF(N('Time Off Log'!$D129)&gt;=IF(Settings!$B$8="Days",1,Settings!$B$9),UPPER(LEFT('Time Off Log'!$C129,1)),LOWER(LEFT('Time Off Log'!$C129,1)))))</f>
        <v/>
      </c>
    </row>
    <row r="130" spans="6:7" x14ac:dyDescent="0.25">
      <c r="F130" t="str">
        <f>IF(OR('Time Off Log'!$A130="",'Time Off Log'!$B130=""),"",'Time Off Log'!$B130&amp;"|"&amp;INT(N('Time Off Log'!$A130)))</f>
        <v/>
      </c>
      <c r="G130" t="str">
        <f>IF(F130="","",IF('Time Off Log'!$C130="","•",IF(N('Time Off Log'!$D130)&gt;=IF(Settings!$B$8="Days",1,Settings!$B$9),UPPER(LEFT('Time Off Log'!$C130,1)),LOWER(LEFT('Time Off Log'!$C130,1)))))</f>
        <v/>
      </c>
    </row>
    <row r="131" spans="6:7" x14ac:dyDescent="0.25">
      <c r="F131" t="str">
        <f>IF(OR('Time Off Log'!$A131="",'Time Off Log'!$B131=""),"",'Time Off Log'!$B131&amp;"|"&amp;INT(N('Time Off Log'!$A131)))</f>
        <v/>
      </c>
      <c r="G131" t="str">
        <f>IF(F131="","",IF('Time Off Log'!$C131="","•",IF(N('Time Off Log'!$D131)&gt;=IF(Settings!$B$8="Days",1,Settings!$B$9),UPPER(LEFT('Time Off Log'!$C131,1)),LOWER(LEFT('Time Off Log'!$C131,1)))))</f>
        <v/>
      </c>
    </row>
    <row r="132" spans="6:7" x14ac:dyDescent="0.25">
      <c r="F132" t="str">
        <f>IF(OR('Time Off Log'!$A132="",'Time Off Log'!$B132=""),"",'Time Off Log'!$B132&amp;"|"&amp;INT(N('Time Off Log'!$A132)))</f>
        <v/>
      </c>
      <c r="G132" t="str">
        <f>IF(F132="","",IF('Time Off Log'!$C132="","•",IF(N('Time Off Log'!$D132)&gt;=IF(Settings!$B$8="Days",1,Settings!$B$9),UPPER(LEFT('Time Off Log'!$C132,1)),LOWER(LEFT('Time Off Log'!$C132,1)))))</f>
        <v/>
      </c>
    </row>
    <row r="133" spans="6:7" x14ac:dyDescent="0.25">
      <c r="F133" t="str">
        <f>IF(OR('Time Off Log'!$A133="",'Time Off Log'!$B133=""),"",'Time Off Log'!$B133&amp;"|"&amp;INT(N('Time Off Log'!$A133)))</f>
        <v/>
      </c>
      <c r="G133" t="str">
        <f>IF(F133="","",IF('Time Off Log'!$C133="","•",IF(N('Time Off Log'!$D133)&gt;=IF(Settings!$B$8="Days",1,Settings!$B$9),UPPER(LEFT('Time Off Log'!$C133,1)),LOWER(LEFT('Time Off Log'!$C133,1)))))</f>
        <v/>
      </c>
    </row>
    <row r="134" spans="6:7" x14ac:dyDescent="0.25">
      <c r="F134" t="str">
        <f>IF(OR('Time Off Log'!$A134="",'Time Off Log'!$B134=""),"",'Time Off Log'!$B134&amp;"|"&amp;INT(N('Time Off Log'!$A134)))</f>
        <v/>
      </c>
      <c r="G134" t="str">
        <f>IF(F134="","",IF('Time Off Log'!$C134="","•",IF(N('Time Off Log'!$D134)&gt;=IF(Settings!$B$8="Days",1,Settings!$B$9),UPPER(LEFT('Time Off Log'!$C134,1)),LOWER(LEFT('Time Off Log'!$C134,1)))))</f>
        <v/>
      </c>
    </row>
    <row r="135" spans="6:7" x14ac:dyDescent="0.25">
      <c r="F135" t="str">
        <f>IF(OR('Time Off Log'!$A135="",'Time Off Log'!$B135=""),"",'Time Off Log'!$B135&amp;"|"&amp;INT(N('Time Off Log'!$A135)))</f>
        <v/>
      </c>
      <c r="G135" t="str">
        <f>IF(F135="","",IF('Time Off Log'!$C135="","•",IF(N('Time Off Log'!$D135)&gt;=IF(Settings!$B$8="Days",1,Settings!$B$9),UPPER(LEFT('Time Off Log'!$C135,1)),LOWER(LEFT('Time Off Log'!$C135,1)))))</f>
        <v/>
      </c>
    </row>
    <row r="136" spans="6:7" x14ac:dyDescent="0.25">
      <c r="F136" t="str">
        <f>IF(OR('Time Off Log'!$A136="",'Time Off Log'!$B136=""),"",'Time Off Log'!$B136&amp;"|"&amp;INT(N('Time Off Log'!$A136)))</f>
        <v/>
      </c>
      <c r="G136" t="str">
        <f>IF(F136="","",IF('Time Off Log'!$C136="","•",IF(N('Time Off Log'!$D136)&gt;=IF(Settings!$B$8="Days",1,Settings!$B$9),UPPER(LEFT('Time Off Log'!$C136,1)),LOWER(LEFT('Time Off Log'!$C136,1)))))</f>
        <v/>
      </c>
    </row>
    <row r="137" spans="6:7" x14ac:dyDescent="0.25">
      <c r="F137" t="str">
        <f>IF(OR('Time Off Log'!$A137="",'Time Off Log'!$B137=""),"",'Time Off Log'!$B137&amp;"|"&amp;INT(N('Time Off Log'!$A137)))</f>
        <v/>
      </c>
      <c r="G137" t="str">
        <f>IF(F137="","",IF('Time Off Log'!$C137="","•",IF(N('Time Off Log'!$D137)&gt;=IF(Settings!$B$8="Days",1,Settings!$B$9),UPPER(LEFT('Time Off Log'!$C137,1)),LOWER(LEFT('Time Off Log'!$C137,1)))))</f>
        <v/>
      </c>
    </row>
    <row r="138" spans="6:7" x14ac:dyDescent="0.25">
      <c r="F138" t="str">
        <f>IF(OR('Time Off Log'!$A138="",'Time Off Log'!$B138=""),"",'Time Off Log'!$B138&amp;"|"&amp;INT(N('Time Off Log'!$A138)))</f>
        <v/>
      </c>
      <c r="G138" t="str">
        <f>IF(F138="","",IF('Time Off Log'!$C138="","•",IF(N('Time Off Log'!$D138)&gt;=IF(Settings!$B$8="Days",1,Settings!$B$9),UPPER(LEFT('Time Off Log'!$C138,1)),LOWER(LEFT('Time Off Log'!$C138,1)))))</f>
        <v/>
      </c>
    </row>
    <row r="139" spans="6:7" x14ac:dyDescent="0.25">
      <c r="F139" t="str">
        <f>IF(OR('Time Off Log'!$A139="",'Time Off Log'!$B139=""),"",'Time Off Log'!$B139&amp;"|"&amp;INT(N('Time Off Log'!$A139)))</f>
        <v/>
      </c>
      <c r="G139" t="str">
        <f>IF(F139="","",IF('Time Off Log'!$C139="","•",IF(N('Time Off Log'!$D139)&gt;=IF(Settings!$B$8="Days",1,Settings!$B$9),UPPER(LEFT('Time Off Log'!$C139,1)),LOWER(LEFT('Time Off Log'!$C139,1)))))</f>
        <v/>
      </c>
    </row>
    <row r="140" spans="6:7" x14ac:dyDescent="0.25">
      <c r="F140" t="str">
        <f>IF(OR('Time Off Log'!$A140="",'Time Off Log'!$B140=""),"",'Time Off Log'!$B140&amp;"|"&amp;INT(N('Time Off Log'!$A140)))</f>
        <v/>
      </c>
      <c r="G140" t="str">
        <f>IF(F140="","",IF('Time Off Log'!$C140="","•",IF(N('Time Off Log'!$D140)&gt;=IF(Settings!$B$8="Days",1,Settings!$B$9),UPPER(LEFT('Time Off Log'!$C140,1)),LOWER(LEFT('Time Off Log'!$C140,1)))))</f>
        <v/>
      </c>
    </row>
    <row r="141" spans="6:7" x14ac:dyDescent="0.25">
      <c r="F141" t="str">
        <f>IF(OR('Time Off Log'!$A141="",'Time Off Log'!$B141=""),"",'Time Off Log'!$B141&amp;"|"&amp;INT(N('Time Off Log'!$A141)))</f>
        <v/>
      </c>
      <c r="G141" t="str">
        <f>IF(F141="","",IF('Time Off Log'!$C141="","•",IF(N('Time Off Log'!$D141)&gt;=IF(Settings!$B$8="Days",1,Settings!$B$9),UPPER(LEFT('Time Off Log'!$C141,1)),LOWER(LEFT('Time Off Log'!$C141,1)))))</f>
        <v/>
      </c>
    </row>
    <row r="142" spans="6:7" x14ac:dyDescent="0.25">
      <c r="F142" t="str">
        <f>IF(OR('Time Off Log'!$A142="",'Time Off Log'!$B142=""),"",'Time Off Log'!$B142&amp;"|"&amp;INT(N('Time Off Log'!$A142)))</f>
        <v/>
      </c>
      <c r="G142" t="str">
        <f>IF(F142="","",IF('Time Off Log'!$C142="","•",IF(N('Time Off Log'!$D142)&gt;=IF(Settings!$B$8="Days",1,Settings!$B$9),UPPER(LEFT('Time Off Log'!$C142,1)),LOWER(LEFT('Time Off Log'!$C142,1)))))</f>
        <v/>
      </c>
    </row>
    <row r="143" spans="6:7" x14ac:dyDescent="0.25">
      <c r="F143" t="str">
        <f>IF(OR('Time Off Log'!$A143="",'Time Off Log'!$B143=""),"",'Time Off Log'!$B143&amp;"|"&amp;INT(N('Time Off Log'!$A143)))</f>
        <v/>
      </c>
      <c r="G143" t="str">
        <f>IF(F143="","",IF('Time Off Log'!$C143="","•",IF(N('Time Off Log'!$D143)&gt;=IF(Settings!$B$8="Days",1,Settings!$B$9),UPPER(LEFT('Time Off Log'!$C143,1)),LOWER(LEFT('Time Off Log'!$C143,1)))))</f>
        <v/>
      </c>
    </row>
    <row r="144" spans="6:7" x14ac:dyDescent="0.25">
      <c r="F144" t="str">
        <f>IF(OR('Time Off Log'!$A144="",'Time Off Log'!$B144=""),"",'Time Off Log'!$B144&amp;"|"&amp;INT(N('Time Off Log'!$A144)))</f>
        <v/>
      </c>
      <c r="G144" t="str">
        <f>IF(F144="","",IF('Time Off Log'!$C144="","•",IF(N('Time Off Log'!$D144)&gt;=IF(Settings!$B$8="Days",1,Settings!$B$9),UPPER(LEFT('Time Off Log'!$C144,1)),LOWER(LEFT('Time Off Log'!$C144,1)))))</f>
        <v/>
      </c>
    </row>
    <row r="145" spans="6:7" x14ac:dyDescent="0.25">
      <c r="F145" t="str">
        <f>IF(OR('Time Off Log'!$A145="",'Time Off Log'!$B145=""),"",'Time Off Log'!$B145&amp;"|"&amp;INT(N('Time Off Log'!$A145)))</f>
        <v/>
      </c>
      <c r="G145" t="str">
        <f>IF(F145="","",IF('Time Off Log'!$C145="","•",IF(N('Time Off Log'!$D145)&gt;=IF(Settings!$B$8="Days",1,Settings!$B$9),UPPER(LEFT('Time Off Log'!$C145,1)),LOWER(LEFT('Time Off Log'!$C145,1)))))</f>
        <v/>
      </c>
    </row>
    <row r="146" spans="6:7" x14ac:dyDescent="0.25">
      <c r="F146" t="str">
        <f>IF(OR('Time Off Log'!$A146="",'Time Off Log'!$B146=""),"",'Time Off Log'!$B146&amp;"|"&amp;INT(N('Time Off Log'!$A146)))</f>
        <v/>
      </c>
      <c r="G146" t="str">
        <f>IF(F146="","",IF('Time Off Log'!$C146="","•",IF(N('Time Off Log'!$D146)&gt;=IF(Settings!$B$8="Days",1,Settings!$B$9),UPPER(LEFT('Time Off Log'!$C146,1)),LOWER(LEFT('Time Off Log'!$C146,1)))))</f>
        <v/>
      </c>
    </row>
    <row r="147" spans="6:7" x14ac:dyDescent="0.25">
      <c r="F147" t="str">
        <f>IF(OR('Time Off Log'!$A147="",'Time Off Log'!$B147=""),"",'Time Off Log'!$B147&amp;"|"&amp;INT(N('Time Off Log'!$A147)))</f>
        <v/>
      </c>
      <c r="G147" t="str">
        <f>IF(F147="","",IF('Time Off Log'!$C147="","•",IF(N('Time Off Log'!$D147)&gt;=IF(Settings!$B$8="Days",1,Settings!$B$9),UPPER(LEFT('Time Off Log'!$C147,1)),LOWER(LEFT('Time Off Log'!$C147,1)))))</f>
        <v/>
      </c>
    </row>
    <row r="148" spans="6:7" x14ac:dyDescent="0.25">
      <c r="F148" t="str">
        <f>IF(OR('Time Off Log'!$A148="",'Time Off Log'!$B148=""),"",'Time Off Log'!$B148&amp;"|"&amp;INT(N('Time Off Log'!$A148)))</f>
        <v/>
      </c>
      <c r="G148" t="str">
        <f>IF(F148="","",IF('Time Off Log'!$C148="","•",IF(N('Time Off Log'!$D148)&gt;=IF(Settings!$B$8="Days",1,Settings!$B$9),UPPER(LEFT('Time Off Log'!$C148,1)),LOWER(LEFT('Time Off Log'!$C148,1)))))</f>
        <v/>
      </c>
    </row>
    <row r="149" spans="6:7" x14ac:dyDescent="0.25">
      <c r="F149" t="str">
        <f>IF(OR('Time Off Log'!$A149="",'Time Off Log'!$B149=""),"",'Time Off Log'!$B149&amp;"|"&amp;INT(N('Time Off Log'!$A149)))</f>
        <v/>
      </c>
      <c r="G149" t="str">
        <f>IF(F149="","",IF('Time Off Log'!$C149="","•",IF(N('Time Off Log'!$D149)&gt;=IF(Settings!$B$8="Days",1,Settings!$B$9),UPPER(LEFT('Time Off Log'!$C149,1)),LOWER(LEFT('Time Off Log'!$C149,1)))))</f>
        <v/>
      </c>
    </row>
    <row r="150" spans="6:7" x14ac:dyDescent="0.25">
      <c r="F150" t="str">
        <f>IF(OR('Time Off Log'!$A150="",'Time Off Log'!$B150=""),"",'Time Off Log'!$B150&amp;"|"&amp;INT(N('Time Off Log'!$A150)))</f>
        <v/>
      </c>
      <c r="G150" t="str">
        <f>IF(F150="","",IF('Time Off Log'!$C150="","•",IF(N('Time Off Log'!$D150)&gt;=IF(Settings!$B$8="Days",1,Settings!$B$9),UPPER(LEFT('Time Off Log'!$C150,1)),LOWER(LEFT('Time Off Log'!$C150,1)))))</f>
        <v/>
      </c>
    </row>
    <row r="151" spans="6:7" x14ac:dyDescent="0.25">
      <c r="F151" t="str">
        <f>IF(OR('Time Off Log'!$A151="",'Time Off Log'!$B151=""),"",'Time Off Log'!$B151&amp;"|"&amp;INT(N('Time Off Log'!$A151)))</f>
        <v/>
      </c>
      <c r="G151" t="str">
        <f>IF(F151="","",IF('Time Off Log'!$C151="","•",IF(N('Time Off Log'!$D151)&gt;=IF(Settings!$B$8="Days",1,Settings!$B$9),UPPER(LEFT('Time Off Log'!$C151,1)),LOWER(LEFT('Time Off Log'!$C151,1)))))</f>
        <v/>
      </c>
    </row>
    <row r="152" spans="6:7" x14ac:dyDescent="0.25">
      <c r="F152" t="str">
        <f>IF(OR('Time Off Log'!$A152="",'Time Off Log'!$B152=""),"",'Time Off Log'!$B152&amp;"|"&amp;INT(N('Time Off Log'!$A152)))</f>
        <v/>
      </c>
      <c r="G152" t="str">
        <f>IF(F152="","",IF('Time Off Log'!$C152="","•",IF(N('Time Off Log'!$D152)&gt;=IF(Settings!$B$8="Days",1,Settings!$B$9),UPPER(LEFT('Time Off Log'!$C152,1)),LOWER(LEFT('Time Off Log'!$C152,1)))))</f>
        <v/>
      </c>
    </row>
    <row r="153" spans="6:7" x14ac:dyDescent="0.25">
      <c r="F153" t="str">
        <f>IF(OR('Time Off Log'!$A153="",'Time Off Log'!$B153=""),"",'Time Off Log'!$B153&amp;"|"&amp;INT(N('Time Off Log'!$A153)))</f>
        <v/>
      </c>
      <c r="G153" t="str">
        <f>IF(F153="","",IF('Time Off Log'!$C153="","•",IF(N('Time Off Log'!$D153)&gt;=IF(Settings!$B$8="Days",1,Settings!$B$9),UPPER(LEFT('Time Off Log'!$C153,1)),LOWER(LEFT('Time Off Log'!$C153,1)))))</f>
        <v/>
      </c>
    </row>
    <row r="154" spans="6:7" x14ac:dyDescent="0.25">
      <c r="F154" t="str">
        <f>IF(OR('Time Off Log'!$A154="",'Time Off Log'!$B154=""),"",'Time Off Log'!$B154&amp;"|"&amp;INT(N('Time Off Log'!$A154)))</f>
        <v/>
      </c>
      <c r="G154" t="str">
        <f>IF(F154="","",IF('Time Off Log'!$C154="","•",IF(N('Time Off Log'!$D154)&gt;=IF(Settings!$B$8="Days",1,Settings!$B$9),UPPER(LEFT('Time Off Log'!$C154,1)),LOWER(LEFT('Time Off Log'!$C154,1)))))</f>
        <v/>
      </c>
    </row>
    <row r="155" spans="6:7" x14ac:dyDescent="0.25">
      <c r="F155" t="str">
        <f>IF(OR('Time Off Log'!$A155="",'Time Off Log'!$B155=""),"",'Time Off Log'!$B155&amp;"|"&amp;INT(N('Time Off Log'!$A155)))</f>
        <v/>
      </c>
      <c r="G155" t="str">
        <f>IF(F155="","",IF('Time Off Log'!$C155="","•",IF(N('Time Off Log'!$D155)&gt;=IF(Settings!$B$8="Days",1,Settings!$B$9),UPPER(LEFT('Time Off Log'!$C155,1)),LOWER(LEFT('Time Off Log'!$C155,1)))))</f>
        <v/>
      </c>
    </row>
    <row r="156" spans="6:7" x14ac:dyDescent="0.25">
      <c r="F156" t="str">
        <f>IF(OR('Time Off Log'!$A156="",'Time Off Log'!$B156=""),"",'Time Off Log'!$B156&amp;"|"&amp;INT(N('Time Off Log'!$A156)))</f>
        <v/>
      </c>
      <c r="G156" t="str">
        <f>IF(F156="","",IF('Time Off Log'!$C156="","•",IF(N('Time Off Log'!$D156)&gt;=IF(Settings!$B$8="Days",1,Settings!$B$9),UPPER(LEFT('Time Off Log'!$C156,1)),LOWER(LEFT('Time Off Log'!$C156,1)))))</f>
        <v/>
      </c>
    </row>
    <row r="157" spans="6:7" x14ac:dyDescent="0.25">
      <c r="F157" t="str">
        <f>IF(OR('Time Off Log'!$A157="",'Time Off Log'!$B157=""),"",'Time Off Log'!$B157&amp;"|"&amp;INT(N('Time Off Log'!$A157)))</f>
        <v/>
      </c>
      <c r="G157" t="str">
        <f>IF(F157="","",IF('Time Off Log'!$C157="","•",IF(N('Time Off Log'!$D157)&gt;=IF(Settings!$B$8="Days",1,Settings!$B$9),UPPER(LEFT('Time Off Log'!$C157,1)),LOWER(LEFT('Time Off Log'!$C157,1)))))</f>
        <v/>
      </c>
    </row>
    <row r="158" spans="6:7" x14ac:dyDescent="0.25">
      <c r="F158" t="str">
        <f>IF(OR('Time Off Log'!$A158="",'Time Off Log'!$B158=""),"",'Time Off Log'!$B158&amp;"|"&amp;INT(N('Time Off Log'!$A158)))</f>
        <v/>
      </c>
      <c r="G158" t="str">
        <f>IF(F158="","",IF('Time Off Log'!$C158="","•",IF(N('Time Off Log'!$D158)&gt;=IF(Settings!$B$8="Days",1,Settings!$B$9),UPPER(LEFT('Time Off Log'!$C158,1)),LOWER(LEFT('Time Off Log'!$C158,1)))))</f>
        <v/>
      </c>
    </row>
    <row r="159" spans="6:7" x14ac:dyDescent="0.25">
      <c r="F159" t="str">
        <f>IF(OR('Time Off Log'!$A159="",'Time Off Log'!$B159=""),"",'Time Off Log'!$B159&amp;"|"&amp;INT(N('Time Off Log'!$A159)))</f>
        <v/>
      </c>
      <c r="G159" t="str">
        <f>IF(F159="","",IF('Time Off Log'!$C159="","•",IF(N('Time Off Log'!$D159)&gt;=IF(Settings!$B$8="Days",1,Settings!$B$9),UPPER(LEFT('Time Off Log'!$C159,1)),LOWER(LEFT('Time Off Log'!$C159,1)))))</f>
        <v/>
      </c>
    </row>
    <row r="160" spans="6:7" x14ac:dyDescent="0.25">
      <c r="F160" t="str">
        <f>IF(OR('Time Off Log'!$A160="",'Time Off Log'!$B160=""),"",'Time Off Log'!$B160&amp;"|"&amp;INT(N('Time Off Log'!$A160)))</f>
        <v/>
      </c>
      <c r="G160" t="str">
        <f>IF(F160="","",IF('Time Off Log'!$C160="","•",IF(N('Time Off Log'!$D160)&gt;=IF(Settings!$B$8="Days",1,Settings!$B$9),UPPER(LEFT('Time Off Log'!$C160,1)),LOWER(LEFT('Time Off Log'!$C160,1)))))</f>
        <v/>
      </c>
    </row>
    <row r="161" spans="6:7" x14ac:dyDescent="0.25">
      <c r="F161" t="str">
        <f>IF(OR('Time Off Log'!$A161="",'Time Off Log'!$B161=""),"",'Time Off Log'!$B161&amp;"|"&amp;INT(N('Time Off Log'!$A161)))</f>
        <v/>
      </c>
      <c r="G161" t="str">
        <f>IF(F161="","",IF('Time Off Log'!$C161="","•",IF(N('Time Off Log'!$D161)&gt;=IF(Settings!$B$8="Days",1,Settings!$B$9),UPPER(LEFT('Time Off Log'!$C161,1)),LOWER(LEFT('Time Off Log'!$C161,1)))))</f>
        <v/>
      </c>
    </row>
    <row r="162" spans="6:7" x14ac:dyDescent="0.25">
      <c r="F162" t="str">
        <f>IF(OR('Time Off Log'!$A162="",'Time Off Log'!$B162=""),"",'Time Off Log'!$B162&amp;"|"&amp;INT(N('Time Off Log'!$A162)))</f>
        <v/>
      </c>
      <c r="G162" t="str">
        <f>IF(F162="","",IF('Time Off Log'!$C162="","•",IF(N('Time Off Log'!$D162)&gt;=IF(Settings!$B$8="Days",1,Settings!$B$9),UPPER(LEFT('Time Off Log'!$C162,1)),LOWER(LEFT('Time Off Log'!$C162,1)))))</f>
        <v/>
      </c>
    </row>
    <row r="163" spans="6:7" x14ac:dyDescent="0.25">
      <c r="F163" t="str">
        <f>IF(OR('Time Off Log'!$A163="",'Time Off Log'!$B163=""),"",'Time Off Log'!$B163&amp;"|"&amp;INT(N('Time Off Log'!$A163)))</f>
        <v/>
      </c>
      <c r="G163" t="str">
        <f>IF(F163="","",IF('Time Off Log'!$C163="","•",IF(N('Time Off Log'!$D163)&gt;=IF(Settings!$B$8="Days",1,Settings!$B$9),UPPER(LEFT('Time Off Log'!$C163,1)),LOWER(LEFT('Time Off Log'!$C163,1)))))</f>
        <v/>
      </c>
    </row>
    <row r="164" spans="6:7" x14ac:dyDescent="0.25">
      <c r="F164" t="str">
        <f>IF(OR('Time Off Log'!$A164="",'Time Off Log'!$B164=""),"",'Time Off Log'!$B164&amp;"|"&amp;INT(N('Time Off Log'!$A164)))</f>
        <v/>
      </c>
      <c r="G164" t="str">
        <f>IF(F164="","",IF('Time Off Log'!$C164="","•",IF(N('Time Off Log'!$D164)&gt;=IF(Settings!$B$8="Days",1,Settings!$B$9),UPPER(LEFT('Time Off Log'!$C164,1)),LOWER(LEFT('Time Off Log'!$C164,1)))))</f>
        <v/>
      </c>
    </row>
    <row r="165" spans="6:7" x14ac:dyDescent="0.25">
      <c r="F165" t="str">
        <f>IF(OR('Time Off Log'!$A165="",'Time Off Log'!$B165=""),"",'Time Off Log'!$B165&amp;"|"&amp;INT(N('Time Off Log'!$A165)))</f>
        <v/>
      </c>
      <c r="G165" t="str">
        <f>IF(F165="","",IF('Time Off Log'!$C165="","•",IF(N('Time Off Log'!$D165)&gt;=IF(Settings!$B$8="Days",1,Settings!$B$9),UPPER(LEFT('Time Off Log'!$C165,1)),LOWER(LEFT('Time Off Log'!$C165,1)))))</f>
        <v/>
      </c>
    </row>
    <row r="166" spans="6:7" x14ac:dyDescent="0.25">
      <c r="F166" t="str">
        <f>IF(OR('Time Off Log'!$A166="",'Time Off Log'!$B166=""),"",'Time Off Log'!$B166&amp;"|"&amp;INT(N('Time Off Log'!$A166)))</f>
        <v/>
      </c>
      <c r="G166" t="str">
        <f>IF(F166="","",IF('Time Off Log'!$C166="","•",IF(N('Time Off Log'!$D166)&gt;=IF(Settings!$B$8="Days",1,Settings!$B$9),UPPER(LEFT('Time Off Log'!$C166,1)),LOWER(LEFT('Time Off Log'!$C166,1)))))</f>
        <v/>
      </c>
    </row>
    <row r="167" spans="6:7" x14ac:dyDescent="0.25">
      <c r="F167" t="str">
        <f>IF(OR('Time Off Log'!$A167="",'Time Off Log'!$B167=""),"",'Time Off Log'!$B167&amp;"|"&amp;INT(N('Time Off Log'!$A167)))</f>
        <v/>
      </c>
      <c r="G167" t="str">
        <f>IF(F167="","",IF('Time Off Log'!$C167="","•",IF(N('Time Off Log'!$D167)&gt;=IF(Settings!$B$8="Days",1,Settings!$B$9),UPPER(LEFT('Time Off Log'!$C167,1)),LOWER(LEFT('Time Off Log'!$C167,1)))))</f>
        <v/>
      </c>
    </row>
    <row r="168" spans="6:7" x14ac:dyDescent="0.25">
      <c r="F168" t="str">
        <f>IF(OR('Time Off Log'!$A168="",'Time Off Log'!$B168=""),"",'Time Off Log'!$B168&amp;"|"&amp;INT(N('Time Off Log'!$A168)))</f>
        <v/>
      </c>
      <c r="G168" t="str">
        <f>IF(F168="","",IF('Time Off Log'!$C168="","•",IF(N('Time Off Log'!$D168)&gt;=IF(Settings!$B$8="Days",1,Settings!$B$9),UPPER(LEFT('Time Off Log'!$C168,1)),LOWER(LEFT('Time Off Log'!$C168,1)))))</f>
        <v/>
      </c>
    </row>
    <row r="169" spans="6:7" x14ac:dyDescent="0.25">
      <c r="F169" t="str">
        <f>IF(OR('Time Off Log'!$A169="",'Time Off Log'!$B169=""),"",'Time Off Log'!$B169&amp;"|"&amp;INT(N('Time Off Log'!$A169)))</f>
        <v/>
      </c>
      <c r="G169" t="str">
        <f>IF(F169="","",IF('Time Off Log'!$C169="","•",IF(N('Time Off Log'!$D169)&gt;=IF(Settings!$B$8="Days",1,Settings!$B$9),UPPER(LEFT('Time Off Log'!$C169,1)),LOWER(LEFT('Time Off Log'!$C169,1)))))</f>
        <v/>
      </c>
    </row>
    <row r="170" spans="6:7" x14ac:dyDescent="0.25">
      <c r="F170" t="str">
        <f>IF(OR('Time Off Log'!$A170="",'Time Off Log'!$B170=""),"",'Time Off Log'!$B170&amp;"|"&amp;INT(N('Time Off Log'!$A170)))</f>
        <v/>
      </c>
      <c r="G170" t="str">
        <f>IF(F170="","",IF('Time Off Log'!$C170="","•",IF(N('Time Off Log'!$D170)&gt;=IF(Settings!$B$8="Days",1,Settings!$B$9),UPPER(LEFT('Time Off Log'!$C170,1)),LOWER(LEFT('Time Off Log'!$C170,1)))))</f>
        <v/>
      </c>
    </row>
    <row r="171" spans="6:7" x14ac:dyDescent="0.25">
      <c r="F171" t="str">
        <f>IF(OR('Time Off Log'!$A171="",'Time Off Log'!$B171=""),"",'Time Off Log'!$B171&amp;"|"&amp;INT(N('Time Off Log'!$A171)))</f>
        <v/>
      </c>
      <c r="G171" t="str">
        <f>IF(F171="","",IF('Time Off Log'!$C171="","•",IF(N('Time Off Log'!$D171)&gt;=IF(Settings!$B$8="Days",1,Settings!$B$9),UPPER(LEFT('Time Off Log'!$C171,1)),LOWER(LEFT('Time Off Log'!$C171,1)))))</f>
        <v/>
      </c>
    </row>
    <row r="172" spans="6:7" x14ac:dyDescent="0.25">
      <c r="F172" t="str">
        <f>IF(OR('Time Off Log'!$A172="",'Time Off Log'!$B172=""),"",'Time Off Log'!$B172&amp;"|"&amp;INT(N('Time Off Log'!$A172)))</f>
        <v/>
      </c>
      <c r="G172" t="str">
        <f>IF(F172="","",IF('Time Off Log'!$C172="","•",IF(N('Time Off Log'!$D172)&gt;=IF(Settings!$B$8="Days",1,Settings!$B$9),UPPER(LEFT('Time Off Log'!$C172,1)),LOWER(LEFT('Time Off Log'!$C172,1)))))</f>
        <v/>
      </c>
    </row>
    <row r="173" spans="6:7" x14ac:dyDescent="0.25">
      <c r="F173" t="str">
        <f>IF(OR('Time Off Log'!$A173="",'Time Off Log'!$B173=""),"",'Time Off Log'!$B173&amp;"|"&amp;INT(N('Time Off Log'!$A173)))</f>
        <v/>
      </c>
      <c r="G173" t="str">
        <f>IF(F173="","",IF('Time Off Log'!$C173="","•",IF(N('Time Off Log'!$D173)&gt;=IF(Settings!$B$8="Days",1,Settings!$B$9),UPPER(LEFT('Time Off Log'!$C173,1)),LOWER(LEFT('Time Off Log'!$C173,1)))))</f>
        <v/>
      </c>
    </row>
    <row r="174" spans="6:7" x14ac:dyDescent="0.25">
      <c r="F174" t="str">
        <f>IF(OR('Time Off Log'!$A174="",'Time Off Log'!$B174=""),"",'Time Off Log'!$B174&amp;"|"&amp;INT(N('Time Off Log'!$A174)))</f>
        <v/>
      </c>
      <c r="G174" t="str">
        <f>IF(F174="","",IF('Time Off Log'!$C174="","•",IF(N('Time Off Log'!$D174)&gt;=IF(Settings!$B$8="Days",1,Settings!$B$9),UPPER(LEFT('Time Off Log'!$C174,1)),LOWER(LEFT('Time Off Log'!$C174,1)))))</f>
        <v/>
      </c>
    </row>
    <row r="175" spans="6:7" x14ac:dyDescent="0.25">
      <c r="F175" t="str">
        <f>IF(OR('Time Off Log'!$A175="",'Time Off Log'!$B175=""),"",'Time Off Log'!$B175&amp;"|"&amp;INT(N('Time Off Log'!$A175)))</f>
        <v/>
      </c>
      <c r="G175" t="str">
        <f>IF(F175="","",IF('Time Off Log'!$C175="","•",IF(N('Time Off Log'!$D175)&gt;=IF(Settings!$B$8="Days",1,Settings!$B$9),UPPER(LEFT('Time Off Log'!$C175,1)),LOWER(LEFT('Time Off Log'!$C175,1)))))</f>
        <v/>
      </c>
    </row>
    <row r="176" spans="6:7" x14ac:dyDescent="0.25">
      <c r="F176" t="str">
        <f>IF(OR('Time Off Log'!$A176="",'Time Off Log'!$B176=""),"",'Time Off Log'!$B176&amp;"|"&amp;INT(N('Time Off Log'!$A176)))</f>
        <v/>
      </c>
      <c r="G176" t="str">
        <f>IF(F176="","",IF('Time Off Log'!$C176="","•",IF(N('Time Off Log'!$D176)&gt;=IF(Settings!$B$8="Days",1,Settings!$B$9),UPPER(LEFT('Time Off Log'!$C176,1)),LOWER(LEFT('Time Off Log'!$C176,1)))))</f>
        <v/>
      </c>
    </row>
    <row r="177" spans="6:7" x14ac:dyDescent="0.25">
      <c r="F177" t="str">
        <f>IF(OR('Time Off Log'!$A177="",'Time Off Log'!$B177=""),"",'Time Off Log'!$B177&amp;"|"&amp;INT(N('Time Off Log'!$A177)))</f>
        <v/>
      </c>
      <c r="G177" t="str">
        <f>IF(F177="","",IF('Time Off Log'!$C177="","•",IF(N('Time Off Log'!$D177)&gt;=IF(Settings!$B$8="Days",1,Settings!$B$9),UPPER(LEFT('Time Off Log'!$C177,1)),LOWER(LEFT('Time Off Log'!$C177,1)))))</f>
        <v/>
      </c>
    </row>
    <row r="178" spans="6:7" x14ac:dyDescent="0.25">
      <c r="F178" t="str">
        <f>IF(OR('Time Off Log'!$A178="",'Time Off Log'!$B178=""),"",'Time Off Log'!$B178&amp;"|"&amp;INT(N('Time Off Log'!$A178)))</f>
        <v/>
      </c>
      <c r="G178" t="str">
        <f>IF(F178="","",IF('Time Off Log'!$C178="","•",IF(N('Time Off Log'!$D178)&gt;=IF(Settings!$B$8="Days",1,Settings!$B$9),UPPER(LEFT('Time Off Log'!$C178,1)),LOWER(LEFT('Time Off Log'!$C178,1)))))</f>
        <v/>
      </c>
    </row>
    <row r="179" spans="6:7" x14ac:dyDescent="0.25">
      <c r="F179" t="str">
        <f>IF(OR('Time Off Log'!$A179="",'Time Off Log'!$B179=""),"",'Time Off Log'!$B179&amp;"|"&amp;INT(N('Time Off Log'!$A179)))</f>
        <v/>
      </c>
      <c r="G179" t="str">
        <f>IF(F179="","",IF('Time Off Log'!$C179="","•",IF(N('Time Off Log'!$D179)&gt;=IF(Settings!$B$8="Days",1,Settings!$B$9),UPPER(LEFT('Time Off Log'!$C179,1)),LOWER(LEFT('Time Off Log'!$C179,1)))))</f>
        <v/>
      </c>
    </row>
    <row r="180" spans="6:7" x14ac:dyDescent="0.25">
      <c r="F180" t="str">
        <f>IF(OR('Time Off Log'!$A180="",'Time Off Log'!$B180=""),"",'Time Off Log'!$B180&amp;"|"&amp;INT(N('Time Off Log'!$A180)))</f>
        <v/>
      </c>
      <c r="G180" t="str">
        <f>IF(F180="","",IF('Time Off Log'!$C180="","•",IF(N('Time Off Log'!$D180)&gt;=IF(Settings!$B$8="Days",1,Settings!$B$9),UPPER(LEFT('Time Off Log'!$C180,1)),LOWER(LEFT('Time Off Log'!$C180,1)))))</f>
        <v/>
      </c>
    </row>
    <row r="181" spans="6:7" x14ac:dyDescent="0.25">
      <c r="F181" t="str">
        <f>IF(OR('Time Off Log'!$A181="",'Time Off Log'!$B181=""),"",'Time Off Log'!$B181&amp;"|"&amp;INT(N('Time Off Log'!$A181)))</f>
        <v/>
      </c>
      <c r="G181" t="str">
        <f>IF(F181="","",IF('Time Off Log'!$C181="","•",IF(N('Time Off Log'!$D181)&gt;=IF(Settings!$B$8="Days",1,Settings!$B$9),UPPER(LEFT('Time Off Log'!$C181,1)),LOWER(LEFT('Time Off Log'!$C181,1)))))</f>
        <v/>
      </c>
    </row>
    <row r="182" spans="6:7" x14ac:dyDescent="0.25">
      <c r="F182" t="str">
        <f>IF(OR('Time Off Log'!$A182="",'Time Off Log'!$B182=""),"",'Time Off Log'!$B182&amp;"|"&amp;INT(N('Time Off Log'!$A182)))</f>
        <v/>
      </c>
      <c r="G182" t="str">
        <f>IF(F182="","",IF('Time Off Log'!$C182="","•",IF(N('Time Off Log'!$D182)&gt;=IF(Settings!$B$8="Days",1,Settings!$B$9),UPPER(LEFT('Time Off Log'!$C182,1)),LOWER(LEFT('Time Off Log'!$C182,1)))))</f>
        <v/>
      </c>
    </row>
    <row r="183" spans="6:7" x14ac:dyDescent="0.25">
      <c r="F183" t="str">
        <f>IF(OR('Time Off Log'!$A183="",'Time Off Log'!$B183=""),"",'Time Off Log'!$B183&amp;"|"&amp;INT(N('Time Off Log'!$A183)))</f>
        <v/>
      </c>
      <c r="G183" t="str">
        <f>IF(F183="","",IF('Time Off Log'!$C183="","•",IF(N('Time Off Log'!$D183)&gt;=IF(Settings!$B$8="Days",1,Settings!$B$9),UPPER(LEFT('Time Off Log'!$C183,1)),LOWER(LEFT('Time Off Log'!$C183,1)))))</f>
        <v/>
      </c>
    </row>
    <row r="184" spans="6:7" x14ac:dyDescent="0.25">
      <c r="F184" t="str">
        <f>IF(OR('Time Off Log'!$A184="",'Time Off Log'!$B184=""),"",'Time Off Log'!$B184&amp;"|"&amp;INT(N('Time Off Log'!$A184)))</f>
        <v/>
      </c>
      <c r="G184" t="str">
        <f>IF(F184="","",IF('Time Off Log'!$C184="","•",IF(N('Time Off Log'!$D184)&gt;=IF(Settings!$B$8="Days",1,Settings!$B$9),UPPER(LEFT('Time Off Log'!$C184,1)),LOWER(LEFT('Time Off Log'!$C184,1)))))</f>
        <v/>
      </c>
    </row>
    <row r="185" spans="6:7" x14ac:dyDescent="0.25">
      <c r="F185" t="str">
        <f>IF(OR('Time Off Log'!$A185="",'Time Off Log'!$B185=""),"",'Time Off Log'!$B185&amp;"|"&amp;INT(N('Time Off Log'!$A185)))</f>
        <v/>
      </c>
      <c r="G185" t="str">
        <f>IF(F185="","",IF('Time Off Log'!$C185="","•",IF(N('Time Off Log'!$D185)&gt;=IF(Settings!$B$8="Days",1,Settings!$B$9),UPPER(LEFT('Time Off Log'!$C185,1)),LOWER(LEFT('Time Off Log'!$C185,1)))))</f>
        <v/>
      </c>
    </row>
    <row r="186" spans="6:7" x14ac:dyDescent="0.25">
      <c r="F186" t="str">
        <f>IF(OR('Time Off Log'!$A186="",'Time Off Log'!$B186=""),"",'Time Off Log'!$B186&amp;"|"&amp;INT(N('Time Off Log'!$A186)))</f>
        <v/>
      </c>
      <c r="G186" t="str">
        <f>IF(F186="","",IF('Time Off Log'!$C186="","•",IF(N('Time Off Log'!$D186)&gt;=IF(Settings!$B$8="Days",1,Settings!$B$9),UPPER(LEFT('Time Off Log'!$C186,1)),LOWER(LEFT('Time Off Log'!$C186,1)))))</f>
        <v/>
      </c>
    </row>
    <row r="187" spans="6:7" x14ac:dyDescent="0.25">
      <c r="F187" t="str">
        <f>IF(OR('Time Off Log'!$A187="",'Time Off Log'!$B187=""),"",'Time Off Log'!$B187&amp;"|"&amp;INT(N('Time Off Log'!$A187)))</f>
        <v/>
      </c>
      <c r="G187" t="str">
        <f>IF(F187="","",IF('Time Off Log'!$C187="","•",IF(N('Time Off Log'!$D187)&gt;=IF(Settings!$B$8="Days",1,Settings!$B$9),UPPER(LEFT('Time Off Log'!$C187,1)),LOWER(LEFT('Time Off Log'!$C187,1)))))</f>
        <v/>
      </c>
    </row>
    <row r="188" spans="6:7" x14ac:dyDescent="0.25">
      <c r="F188" t="str">
        <f>IF(OR('Time Off Log'!$A188="",'Time Off Log'!$B188=""),"",'Time Off Log'!$B188&amp;"|"&amp;INT(N('Time Off Log'!$A188)))</f>
        <v/>
      </c>
      <c r="G188" t="str">
        <f>IF(F188="","",IF('Time Off Log'!$C188="","•",IF(N('Time Off Log'!$D188)&gt;=IF(Settings!$B$8="Days",1,Settings!$B$9),UPPER(LEFT('Time Off Log'!$C188,1)),LOWER(LEFT('Time Off Log'!$C188,1)))))</f>
        <v/>
      </c>
    </row>
    <row r="189" spans="6:7" x14ac:dyDescent="0.25">
      <c r="F189" t="str">
        <f>IF(OR('Time Off Log'!$A189="",'Time Off Log'!$B189=""),"",'Time Off Log'!$B189&amp;"|"&amp;INT(N('Time Off Log'!$A189)))</f>
        <v/>
      </c>
      <c r="G189" t="str">
        <f>IF(F189="","",IF('Time Off Log'!$C189="","•",IF(N('Time Off Log'!$D189)&gt;=IF(Settings!$B$8="Days",1,Settings!$B$9),UPPER(LEFT('Time Off Log'!$C189,1)),LOWER(LEFT('Time Off Log'!$C189,1)))))</f>
        <v/>
      </c>
    </row>
    <row r="190" spans="6:7" x14ac:dyDescent="0.25">
      <c r="F190" t="str">
        <f>IF(OR('Time Off Log'!$A190="",'Time Off Log'!$B190=""),"",'Time Off Log'!$B190&amp;"|"&amp;INT(N('Time Off Log'!$A190)))</f>
        <v/>
      </c>
      <c r="G190" t="str">
        <f>IF(F190="","",IF('Time Off Log'!$C190="","•",IF(N('Time Off Log'!$D190)&gt;=IF(Settings!$B$8="Days",1,Settings!$B$9),UPPER(LEFT('Time Off Log'!$C190,1)),LOWER(LEFT('Time Off Log'!$C190,1)))))</f>
        <v/>
      </c>
    </row>
    <row r="191" spans="6:7" x14ac:dyDescent="0.25">
      <c r="F191" t="str">
        <f>IF(OR('Time Off Log'!$A191="",'Time Off Log'!$B191=""),"",'Time Off Log'!$B191&amp;"|"&amp;INT(N('Time Off Log'!$A191)))</f>
        <v/>
      </c>
      <c r="G191" t="str">
        <f>IF(F191="","",IF('Time Off Log'!$C191="","•",IF(N('Time Off Log'!$D191)&gt;=IF(Settings!$B$8="Days",1,Settings!$B$9),UPPER(LEFT('Time Off Log'!$C191,1)),LOWER(LEFT('Time Off Log'!$C191,1)))))</f>
        <v/>
      </c>
    </row>
    <row r="192" spans="6:7" x14ac:dyDescent="0.25">
      <c r="F192" t="str">
        <f>IF(OR('Time Off Log'!$A192="",'Time Off Log'!$B192=""),"",'Time Off Log'!$B192&amp;"|"&amp;INT(N('Time Off Log'!$A192)))</f>
        <v/>
      </c>
      <c r="G192" t="str">
        <f>IF(F192="","",IF('Time Off Log'!$C192="","•",IF(N('Time Off Log'!$D192)&gt;=IF(Settings!$B$8="Days",1,Settings!$B$9),UPPER(LEFT('Time Off Log'!$C192,1)),LOWER(LEFT('Time Off Log'!$C192,1)))))</f>
        <v/>
      </c>
    </row>
    <row r="193" spans="6:7" x14ac:dyDescent="0.25">
      <c r="F193" t="str">
        <f>IF(OR('Time Off Log'!$A193="",'Time Off Log'!$B193=""),"",'Time Off Log'!$B193&amp;"|"&amp;INT(N('Time Off Log'!$A193)))</f>
        <v/>
      </c>
      <c r="G193" t="str">
        <f>IF(F193="","",IF('Time Off Log'!$C193="","•",IF(N('Time Off Log'!$D193)&gt;=IF(Settings!$B$8="Days",1,Settings!$B$9),UPPER(LEFT('Time Off Log'!$C193,1)),LOWER(LEFT('Time Off Log'!$C193,1)))))</f>
        <v/>
      </c>
    </row>
    <row r="194" spans="6:7" x14ac:dyDescent="0.25">
      <c r="F194" t="str">
        <f>IF(OR('Time Off Log'!$A194="",'Time Off Log'!$B194=""),"",'Time Off Log'!$B194&amp;"|"&amp;INT(N('Time Off Log'!$A194)))</f>
        <v/>
      </c>
      <c r="G194" t="str">
        <f>IF(F194="","",IF('Time Off Log'!$C194="","•",IF(N('Time Off Log'!$D194)&gt;=IF(Settings!$B$8="Days",1,Settings!$B$9),UPPER(LEFT('Time Off Log'!$C194,1)),LOWER(LEFT('Time Off Log'!$C194,1)))))</f>
        <v/>
      </c>
    </row>
    <row r="195" spans="6:7" x14ac:dyDescent="0.25">
      <c r="F195" t="str">
        <f>IF(OR('Time Off Log'!$A195="",'Time Off Log'!$B195=""),"",'Time Off Log'!$B195&amp;"|"&amp;INT(N('Time Off Log'!$A195)))</f>
        <v/>
      </c>
      <c r="G195" t="str">
        <f>IF(F195="","",IF('Time Off Log'!$C195="","•",IF(N('Time Off Log'!$D195)&gt;=IF(Settings!$B$8="Days",1,Settings!$B$9),UPPER(LEFT('Time Off Log'!$C195,1)),LOWER(LEFT('Time Off Log'!$C195,1)))))</f>
        <v/>
      </c>
    </row>
    <row r="196" spans="6:7" x14ac:dyDescent="0.25">
      <c r="F196" t="str">
        <f>IF(OR('Time Off Log'!$A196="",'Time Off Log'!$B196=""),"",'Time Off Log'!$B196&amp;"|"&amp;INT(N('Time Off Log'!$A196)))</f>
        <v/>
      </c>
      <c r="G196" t="str">
        <f>IF(F196="","",IF('Time Off Log'!$C196="","•",IF(N('Time Off Log'!$D196)&gt;=IF(Settings!$B$8="Days",1,Settings!$B$9),UPPER(LEFT('Time Off Log'!$C196,1)),LOWER(LEFT('Time Off Log'!$C196,1)))))</f>
        <v/>
      </c>
    </row>
    <row r="197" spans="6:7" x14ac:dyDescent="0.25">
      <c r="F197" t="str">
        <f>IF(OR('Time Off Log'!$A197="",'Time Off Log'!$B197=""),"",'Time Off Log'!$B197&amp;"|"&amp;INT(N('Time Off Log'!$A197)))</f>
        <v/>
      </c>
      <c r="G197" t="str">
        <f>IF(F197="","",IF('Time Off Log'!$C197="","•",IF(N('Time Off Log'!$D197)&gt;=IF(Settings!$B$8="Days",1,Settings!$B$9),UPPER(LEFT('Time Off Log'!$C197,1)),LOWER(LEFT('Time Off Log'!$C197,1)))))</f>
        <v/>
      </c>
    </row>
    <row r="198" spans="6:7" x14ac:dyDescent="0.25">
      <c r="F198" t="str">
        <f>IF(OR('Time Off Log'!$A198="",'Time Off Log'!$B198=""),"",'Time Off Log'!$B198&amp;"|"&amp;INT(N('Time Off Log'!$A198)))</f>
        <v/>
      </c>
      <c r="G198" t="str">
        <f>IF(F198="","",IF('Time Off Log'!$C198="","•",IF(N('Time Off Log'!$D198)&gt;=IF(Settings!$B$8="Days",1,Settings!$B$9),UPPER(LEFT('Time Off Log'!$C198,1)),LOWER(LEFT('Time Off Log'!$C198,1)))))</f>
        <v/>
      </c>
    </row>
    <row r="199" spans="6:7" x14ac:dyDescent="0.25">
      <c r="F199" t="str">
        <f>IF(OR('Time Off Log'!$A199="",'Time Off Log'!$B199=""),"",'Time Off Log'!$B199&amp;"|"&amp;INT(N('Time Off Log'!$A199)))</f>
        <v/>
      </c>
      <c r="G199" t="str">
        <f>IF(F199="","",IF('Time Off Log'!$C199="","•",IF(N('Time Off Log'!$D199)&gt;=IF(Settings!$B$8="Days",1,Settings!$B$9),UPPER(LEFT('Time Off Log'!$C199,1)),LOWER(LEFT('Time Off Log'!$C199,1)))))</f>
        <v/>
      </c>
    </row>
    <row r="200" spans="6:7" x14ac:dyDescent="0.25">
      <c r="F200" t="str">
        <f>IF(OR('Time Off Log'!$A200="",'Time Off Log'!$B200=""),"",'Time Off Log'!$B200&amp;"|"&amp;INT(N('Time Off Log'!$A200)))</f>
        <v/>
      </c>
      <c r="G200" t="str">
        <f>IF(F200="","",IF('Time Off Log'!$C200="","•",IF(N('Time Off Log'!$D200)&gt;=IF(Settings!$B$8="Days",1,Settings!$B$9),UPPER(LEFT('Time Off Log'!$C200,1)),LOWER(LEFT('Time Off Log'!$C200,1)))))</f>
        <v/>
      </c>
    </row>
    <row r="201" spans="6:7" x14ac:dyDescent="0.25">
      <c r="F201" t="str">
        <f>IF(OR('Time Off Log'!$A201="",'Time Off Log'!$B201=""),"",'Time Off Log'!$B201&amp;"|"&amp;INT(N('Time Off Log'!$A201)))</f>
        <v/>
      </c>
      <c r="G201" t="str">
        <f>IF(F201="","",IF('Time Off Log'!$C201="","•",IF(N('Time Off Log'!$D201)&gt;=IF(Settings!$B$8="Days",1,Settings!$B$9),UPPER(LEFT('Time Off Log'!$C201,1)),LOWER(LEFT('Time Off Log'!$C201,1)))))</f>
        <v/>
      </c>
    </row>
    <row r="202" spans="6:7" x14ac:dyDescent="0.25">
      <c r="F202" t="str">
        <f>IF(OR('Time Off Log'!$A202="",'Time Off Log'!$B202=""),"",'Time Off Log'!$B202&amp;"|"&amp;INT(N('Time Off Log'!$A202)))</f>
        <v/>
      </c>
      <c r="G202" t="str">
        <f>IF(F202="","",IF('Time Off Log'!$C202="","•",IF(N('Time Off Log'!$D202)&gt;=IF(Settings!$B$8="Days",1,Settings!$B$9),UPPER(LEFT('Time Off Log'!$C202,1)),LOWER(LEFT('Time Off Log'!$C202,1)))))</f>
        <v/>
      </c>
    </row>
    <row r="203" spans="6:7" x14ac:dyDescent="0.25">
      <c r="F203" t="str">
        <f>IF(OR('Time Off Log'!$A203="",'Time Off Log'!$B203=""),"",'Time Off Log'!$B203&amp;"|"&amp;INT(N('Time Off Log'!$A203)))</f>
        <v/>
      </c>
      <c r="G203" t="str">
        <f>IF(F203="","",IF('Time Off Log'!$C203="","•",IF(N('Time Off Log'!$D203)&gt;=IF(Settings!$B$8="Days",1,Settings!$B$9),UPPER(LEFT('Time Off Log'!$C203,1)),LOWER(LEFT('Time Off Log'!$C203,1)))))</f>
        <v/>
      </c>
    </row>
    <row r="204" spans="6:7" x14ac:dyDescent="0.25">
      <c r="F204" t="str">
        <f>IF(OR('Time Off Log'!$A204="",'Time Off Log'!$B204=""),"",'Time Off Log'!$B204&amp;"|"&amp;INT(N('Time Off Log'!$A204)))</f>
        <v/>
      </c>
      <c r="G204" t="str">
        <f>IF(F204="","",IF('Time Off Log'!$C204="","•",IF(N('Time Off Log'!$D204)&gt;=IF(Settings!$B$8="Days",1,Settings!$B$9),UPPER(LEFT('Time Off Log'!$C204,1)),LOWER(LEFT('Time Off Log'!$C204,1)))))</f>
        <v/>
      </c>
    </row>
    <row r="205" spans="6:7" x14ac:dyDescent="0.25">
      <c r="F205" t="str">
        <f>IF(OR('Time Off Log'!$A205="",'Time Off Log'!$B205=""),"",'Time Off Log'!$B205&amp;"|"&amp;INT(N('Time Off Log'!$A205)))</f>
        <v/>
      </c>
      <c r="G205" t="str">
        <f>IF(F205="","",IF('Time Off Log'!$C205="","•",IF(N('Time Off Log'!$D205)&gt;=IF(Settings!$B$8="Days",1,Settings!$B$9),UPPER(LEFT('Time Off Log'!$C205,1)),LOWER(LEFT('Time Off Log'!$C205,1)))))</f>
        <v/>
      </c>
    </row>
    <row r="206" spans="6:7" x14ac:dyDescent="0.25">
      <c r="F206" t="str">
        <f>IF(OR('Time Off Log'!$A206="",'Time Off Log'!$B206=""),"",'Time Off Log'!$B206&amp;"|"&amp;INT(N('Time Off Log'!$A206)))</f>
        <v/>
      </c>
      <c r="G206" t="str">
        <f>IF(F206="","",IF('Time Off Log'!$C206="","•",IF(N('Time Off Log'!$D206)&gt;=IF(Settings!$B$8="Days",1,Settings!$B$9),UPPER(LEFT('Time Off Log'!$C206,1)),LOWER(LEFT('Time Off Log'!$C206,1)))))</f>
        <v/>
      </c>
    </row>
    <row r="207" spans="6:7" x14ac:dyDescent="0.25">
      <c r="F207" t="str">
        <f>IF(OR('Time Off Log'!$A207="",'Time Off Log'!$B207=""),"",'Time Off Log'!$B207&amp;"|"&amp;INT(N('Time Off Log'!$A207)))</f>
        <v/>
      </c>
      <c r="G207" t="str">
        <f>IF(F207="","",IF('Time Off Log'!$C207="","•",IF(N('Time Off Log'!$D207)&gt;=IF(Settings!$B$8="Days",1,Settings!$B$9),UPPER(LEFT('Time Off Log'!$C207,1)),LOWER(LEFT('Time Off Log'!$C207,1)))))</f>
        <v/>
      </c>
    </row>
    <row r="208" spans="6:7" x14ac:dyDescent="0.25">
      <c r="F208" t="str">
        <f>IF(OR('Time Off Log'!$A208="",'Time Off Log'!$B208=""),"",'Time Off Log'!$B208&amp;"|"&amp;INT(N('Time Off Log'!$A208)))</f>
        <v/>
      </c>
      <c r="G208" t="str">
        <f>IF(F208="","",IF('Time Off Log'!$C208="","•",IF(N('Time Off Log'!$D208)&gt;=IF(Settings!$B$8="Days",1,Settings!$B$9),UPPER(LEFT('Time Off Log'!$C208,1)),LOWER(LEFT('Time Off Log'!$C208,1)))))</f>
        <v/>
      </c>
    </row>
    <row r="209" spans="6:7" x14ac:dyDescent="0.25">
      <c r="F209" t="str">
        <f>IF(OR('Time Off Log'!$A209="",'Time Off Log'!$B209=""),"",'Time Off Log'!$B209&amp;"|"&amp;INT(N('Time Off Log'!$A209)))</f>
        <v/>
      </c>
      <c r="G209" t="str">
        <f>IF(F209="","",IF('Time Off Log'!$C209="","•",IF(N('Time Off Log'!$D209)&gt;=IF(Settings!$B$8="Days",1,Settings!$B$9),UPPER(LEFT('Time Off Log'!$C209,1)),LOWER(LEFT('Time Off Log'!$C209,1)))))</f>
        <v/>
      </c>
    </row>
    <row r="210" spans="6:7" x14ac:dyDescent="0.25">
      <c r="F210" t="str">
        <f>IF(OR('Time Off Log'!$A210="",'Time Off Log'!$B210=""),"",'Time Off Log'!$B210&amp;"|"&amp;INT(N('Time Off Log'!$A210)))</f>
        <v/>
      </c>
      <c r="G210" t="str">
        <f>IF(F210="","",IF('Time Off Log'!$C210="","•",IF(N('Time Off Log'!$D210)&gt;=IF(Settings!$B$8="Days",1,Settings!$B$9),UPPER(LEFT('Time Off Log'!$C210,1)),LOWER(LEFT('Time Off Log'!$C210,1)))))</f>
        <v/>
      </c>
    </row>
    <row r="211" spans="6:7" x14ac:dyDescent="0.25">
      <c r="F211" t="str">
        <f>IF(OR('Time Off Log'!$A211="",'Time Off Log'!$B211=""),"",'Time Off Log'!$B211&amp;"|"&amp;INT(N('Time Off Log'!$A211)))</f>
        <v/>
      </c>
      <c r="G211" t="str">
        <f>IF(F211="","",IF('Time Off Log'!$C211="","•",IF(N('Time Off Log'!$D211)&gt;=IF(Settings!$B$8="Days",1,Settings!$B$9),UPPER(LEFT('Time Off Log'!$C211,1)),LOWER(LEFT('Time Off Log'!$C211,1)))))</f>
        <v/>
      </c>
    </row>
    <row r="212" spans="6:7" x14ac:dyDescent="0.25">
      <c r="F212" t="str">
        <f>IF(OR('Time Off Log'!$A212="",'Time Off Log'!$B212=""),"",'Time Off Log'!$B212&amp;"|"&amp;INT(N('Time Off Log'!$A212)))</f>
        <v/>
      </c>
      <c r="G212" t="str">
        <f>IF(F212="","",IF('Time Off Log'!$C212="","•",IF(N('Time Off Log'!$D212)&gt;=IF(Settings!$B$8="Days",1,Settings!$B$9),UPPER(LEFT('Time Off Log'!$C212,1)),LOWER(LEFT('Time Off Log'!$C212,1)))))</f>
        <v/>
      </c>
    </row>
    <row r="213" spans="6:7" x14ac:dyDescent="0.25">
      <c r="F213" t="str">
        <f>IF(OR('Time Off Log'!$A213="",'Time Off Log'!$B213=""),"",'Time Off Log'!$B213&amp;"|"&amp;INT(N('Time Off Log'!$A213)))</f>
        <v/>
      </c>
      <c r="G213" t="str">
        <f>IF(F213="","",IF('Time Off Log'!$C213="","•",IF(N('Time Off Log'!$D213)&gt;=IF(Settings!$B$8="Days",1,Settings!$B$9),UPPER(LEFT('Time Off Log'!$C213,1)),LOWER(LEFT('Time Off Log'!$C213,1)))))</f>
        <v/>
      </c>
    </row>
    <row r="214" spans="6:7" x14ac:dyDescent="0.25">
      <c r="F214" t="str">
        <f>IF(OR('Time Off Log'!$A214="",'Time Off Log'!$B214=""),"",'Time Off Log'!$B214&amp;"|"&amp;INT(N('Time Off Log'!$A214)))</f>
        <v/>
      </c>
      <c r="G214" t="str">
        <f>IF(F214="","",IF('Time Off Log'!$C214="","•",IF(N('Time Off Log'!$D214)&gt;=IF(Settings!$B$8="Days",1,Settings!$B$9),UPPER(LEFT('Time Off Log'!$C214,1)),LOWER(LEFT('Time Off Log'!$C214,1)))))</f>
        <v/>
      </c>
    </row>
    <row r="215" spans="6:7" x14ac:dyDescent="0.25">
      <c r="F215" t="str">
        <f>IF(OR('Time Off Log'!$A215="",'Time Off Log'!$B215=""),"",'Time Off Log'!$B215&amp;"|"&amp;INT(N('Time Off Log'!$A215)))</f>
        <v/>
      </c>
      <c r="G215" t="str">
        <f>IF(F215="","",IF('Time Off Log'!$C215="","•",IF(N('Time Off Log'!$D215)&gt;=IF(Settings!$B$8="Days",1,Settings!$B$9),UPPER(LEFT('Time Off Log'!$C215,1)),LOWER(LEFT('Time Off Log'!$C215,1)))))</f>
        <v/>
      </c>
    </row>
    <row r="216" spans="6:7" x14ac:dyDescent="0.25">
      <c r="F216" t="str">
        <f>IF(OR('Time Off Log'!$A216="",'Time Off Log'!$B216=""),"",'Time Off Log'!$B216&amp;"|"&amp;INT(N('Time Off Log'!$A216)))</f>
        <v/>
      </c>
      <c r="G216" t="str">
        <f>IF(F216="","",IF('Time Off Log'!$C216="","•",IF(N('Time Off Log'!$D216)&gt;=IF(Settings!$B$8="Days",1,Settings!$B$9),UPPER(LEFT('Time Off Log'!$C216,1)),LOWER(LEFT('Time Off Log'!$C216,1)))))</f>
        <v/>
      </c>
    </row>
    <row r="217" spans="6:7" x14ac:dyDescent="0.25">
      <c r="F217" t="str">
        <f>IF(OR('Time Off Log'!$A217="",'Time Off Log'!$B217=""),"",'Time Off Log'!$B217&amp;"|"&amp;INT(N('Time Off Log'!$A217)))</f>
        <v/>
      </c>
      <c r="G217" t="str">
        <f>IF(F217="","",IF('Time Off Log'!$C217="","•",IF(N('Time Off Log'!$D217)&gt;=IF(Settings!$B$8="Days",1,Settings!$B$9),UPPER(LEFT('Time Off Log'!$C217,1)),LOWER(LEFT('Time Off Log'!$C217,1)))))</f>
        <v/>
      </c>
    </row>
    <row r="218" spans="6:7" x14ac:dyDescent="0.25">
      <c r="F218" t="str">
        <f>IF(OR('Time Off Log'!$A218="",'Time Off Log'!$B218=""),"",'Time Off Log'!$B218&amp;"|"&amp;INT(N('Time Off Log'!$A218)))</f>
        <v/>
      </c>
      <c r="G218" t="str">
        <f>IF(F218="","",IF('Time Off Log'!$C218="","•",IF(N('Time Off Log'!$D218)&gt;=IF(Settings!$B$8="Days",1,Settings!$B$9),UPPER(LEFT('Time Off Log'!$C218,1)),LOWER(LEFT('Time Off Log'!$C218,1)))))</f>
        <v/>
      </c>
    </row>
    <row r="219" spans="6:7" x14ac:dyDescent="0.25">
      <c r="F219" t="str">
        <f>IF(OR('Time Off Log'!$A219="",'Time Off Log'!$B219=""),"",'Time Off Log'!$B219&amp;"|"&amp;INT(N('Time Off Log'!$A219)))</f>
        <v/>
      </c>
      <c r="G219" t="str">
        <f>IF(F219="","",IF('Time Off Log'!$C219="","•",IF(N('Time Off Log'!$D219)&gt;=IF(Settings!$B$8="Days",1,Settings!$B$9),UPPER(LEFT('Time Off Log'!$C219,1)),LOWER(LEFT('Time Off Log'!$C219,1)))))</f>
        <v/>
      </c>
    </row>
    <row r="220" spans="6:7" x14ac:dyDescent="0.25">
      <c r="F220" t="str">
        <f>IF(OR('Time Off Log'!$A220="",'Time Off Log'!$B220=""),"",'Time Off Log'!$B220&amp;"|"&amp;INT(N('Time Off Log'!$A220)))</f>
        <v/>
      </c>
      <c r="G220" t="str">
        <f>IF(F220="","",IF('Time Off Log'!$C220="","•",IF(N('Time Off Log'!$D220)&gt;=IF(Settings!$B$8="Days",1,Settings!$B$9),UPPER(LEFT('Time Off Log'!$C220,1)),LOWER(LEFT('Time Off Log'!$C220,1)))))</f>
        <v/>
      </c>
    </row>
    <row r="221" spans="6:7" x14ac:dyDescent="0.25">
      <c r="F221" t="str">
        <f>IF(OR('Time Off Log'!$A221="",'Time Off Log'!$B221=""),"",'Time Off Log'!$B221&amp;"|"&amp;INT(N('Time Off Log'!$A221)))</f>
        <v/>
      </c>
      <c r="G221" t="str">
        <f>IF(F221="","",IF('Time Off Log'!$C221="","•",IF(N('Time Off Log'!$D221)&gt;=IF(Settings!$B$8="Days",1,Settings!$B$9),UPPER(LEFT('Time Off Log'!$C221,1)),LOWER(LEFT('Time Off Log'!$C221,1)))))</f>
        <v/>
      </c>
    </row>
    <row r="222" spans="6:7" x14ac:dyDescent="0.25">
      <c r="F222" t="str">
        <f>IF(OR('Time Off Log'!$A222="",'Time Off Log'!$B222=""),"",'Time Off Log'!$B222&amp;"|"&amp;INT(N('Time Off Log'!$A222)))</f>
        <v/>
      </c>
      <c r="G222" t="str">
        <f>IF(F222="","",IF('Time Off Log'!$C222="","•",IF(N('Time Off Log'!$D222)&gt;=IF(Settings!$B$8="Days",1,Settings!$B$9),UPPER(LEFT('Time Off Log'!$C222,1)),LOWER(LEFT('Time Off Log'!$C222,1)))))</f>
        <v/>
      </c>
    </row>
    <row r="223" spans="6:7" x14ac:dyDescent="0.25">
      <c r="F223" t="str">
        <f>IF(OR('Time Off Log'!$A223="",'Time Off Log'!$B223=""),"",'Time Off Log'!$B223&amp;"|"&amp;INT(N('Time Off Log'!$A223)))</f>
        <v/>
      </c>
      <c r="G223" t="str">
        <f>IF(F223="","",IF('Time Off Log'!$C223="","•",IF(N('Time Off Log'!$D223)&gt;=IF(Settings!$B$8="Days",1,Settings!$B$9),UPPER(LEFT('Time Off Log'!$C223,1)),LOWER(LEFT('Time Off Log'!$C223,1)))))</f>
        <v/>
      </c>
    </row>
    <row r="224" spans="6:7" x14ac:dyDescent="0.25">
      <c r="F224" t="str">
        <f>IF(OR('Time Off Log'!$A224="",'Time Off Log'!$B224=""),"",'Time Off Log'!$B224&amp;"|"&amp;INT(N('Time Off Log'!$A224)))</f>
        <v/>
      </c>
      <c r="G224" t="str">
        <f>IF(F224="","",IF('Time Off Log'!$C224="","•",IF(N('Time Off Log'!$D224)&gt;=IF(Settings!$B$8="Days",1,Settings!$B$9),UPPER(LEFT('Time Off Log'!$C224,1)),LOWER(LEFT('Time Off Log'!$C224,1)))))</f>
        <v/>
      </c>
    </row>
    <row r="225" spans="6:7" x14ac:dyDescent="0.25">
      <c r="F225" t="str">
        <f>IF(OR('Time Off Log'!$A225="",'Time Off Log'!$B225=""),"",'Time Off Log'!$B225&amp;"|"&amp;INT(N('Time Off Log'!$A225)))</f>
        <v/>
      </c>
      <c r="G225" t="str">
        <f>IF(F225="","",IF('Time Off Log'!$C225="","•",IF(N('Time Off Log'!$D225)&gt;=IF(Settings!$B$8="Days",1,Settings!$B$9),UPPER(LEFT('Time Off Log'!$C225,1)),LOWER(LEFT('Time Off Log'!$C225,1)))))</f>
        <v/>
      </c>
    </row>
    <row r="226" spans="6:7" x14ac:dyDescent="0.25">
      <c r="F226" t="str">
        <f>IF(OR('Time Off Log'!$A226="",'Time Off Log'!$B226=""),"",'Time Off Log'!$B226&amp;"|"&amp;INT(N('Time Off Log'!$A226)))</f>
        <v/>
      </c>
      <c r="G226" t="str">
        <f>IF(F226="","",IF('Time Off Log'!$C226="","•",IF(N('Time Off Log'!$D226)&gt;=IF(Settings!$B$8="Days",1,Settings!$B$9),UPPER(LEFT('Time Off Log'!$C226,1)),LOWER(LEFT('Time Off Log'!$C226,1)))))</f>
        <v/>
      </c>
    </row>
    <row r="227" spans="6:7" x14ac:dyDescent="0.25">
      <c r="F227" t="str">
        <f>IF(OR('Time Off Log'!$A227="",'Time Off Log'!$B227=""),"",'Time Off Log'!$B227&amp;"|"&amp;INT(N('Time Off Log'!$A227)))</f>
        <v/>
      </c>
      <c r="G227" t="str">
        <f>IF(F227="","",IF('Time Off Log'!$C227="","•",IF(N('Time Off Log'!$D227)&gt;=IF(Settings!$B$8="Days",1,Settings!$B$9),UPPER(LEFT('Time Off Log'!$C227,1)),LOWER(LEFT('Time Off Log'!$C227,1)))))</f>
        <v/>
      </c>
    </row>
    <row r="228" spans="6:7" x14ac:dyDescent="0.25">
      <c r="F228" t="str">
        <f>IF(OR('Time Off Log'!$A228="",'Time Off Log'!$B228=""),"",'Time Off Log'!$B228&amp;"|"&amp;INT(N('Time Off Log'!$A228)))</f>
        <v/>
      </c>
      <c r="G228" t="str">
        <f>IF(F228="","",IF('Time Off Log'!$C228="","•",IF(N('Time Off Log'!$D228)&gt;=IF(Settings!$B$8="Days",1,Settings!$B$9),UPPER(LEFT('Time Off Log'!$C228,1)),LOWER(LEFT('Time Off Log'!$C228,1)))))</f>
        <v/>
      </c>
    </row>
    <row r="229" spans="6:7" x14ac:dyDescent="0.25">
      <c r="F229" t="str">
        <f>IF(OR('Time Off Log'!$A229="",'Time Off Log'!$B229=""),"",'Time Off Log'!$B229&amp;"|"&amp;INT(N('Time Off Log'!$A229)))</f>
        <v/>
      </c>
      <c r="G229" t="str">
        <f>IF(F229="","",IF('Time Off Log'!$C229="","•",IF(N('Time Off Log'!$D229)&gt;=IF(Settings!$B$8="Days",1,Settings!$B$9),UPPER(LEFT('Time Off Log'!$C229,1)),LOWER(LEFT('Time Off Log'!$C229,1)))))</f>
        <v/>
      </c>
    </row>
    <row r="230" spans="6:7" x14ac:dyDescent="0.25">
      <c r="F230" t="str">
        <f>IF(OR('Time Off Log'!$A230="",'Time Off Log'!$B230=""),"",'Time Off Log'!$B230&amp;"|"&amp;INT(N('Time Off Log'!$A230)))</f>
        <v/>
      </c>
      <c r="G230" t="str">
        <f>IF(F230="","",IF('Time Off Log'!$C230="","•",IF(N('Time Off Log'!$D230)&gt;=IF(Settings!$B$8="Days",1,Settings!$B$9),UPPER(LEFT('Time Off Log'!$C230,1)),LOWER(LEFT('Time Off Log'!$C230,1)))))</f>
        <v/>
      </c>
    </row>
    <row r="231" spans="6:7" x14ac:dyDescent="0.25">
      <c r="F231" t="str">
        <f>IF(OR('Time Off Log'!$A231="",'Time Off Log'!$B231=""),"",'Time Off Log'!$B231&amp;"|"&amp;INT(N('Time Off Log'!$A231)))</f>
        <v/>
      </c>
      <c r="G231" t="str">
        <f>IF(F231="","",IF('Time Off Log'!$C231="","•",IF(N('Time Off Log'!$D231)&gt;=IF(Settings!$B$8="Days",1,Settings!$B$9),UPPER(LEFT('Time Off Log'!$C231,1)),LOWER(LEFT('Time Off Log'!$C231,1)))))</f>
        <v/>
      </c>
    </row>
    <row r="232" spans="6:7" x14ac:dyDescent="0.25">
      <c r="F232" t="str">
        <f>IF(OR('Time Off Log'!$A232="",'Time Off Log'!$B232=""),"",'Time Off Log'!$B232&amp;"|"&amp;INT(N('Time Off Log'!$A232)))</f>
        <v/>
      </c>
      <c r="G232" t="str">
        <f>IF(F232="","",IF('Time Off Log'!$C232="","•",IF(N('Time Off Log'!$D232)&gt;=IF(Settings!$B$8="Days",1,Settings!$B$9),UPPER(LEFT('Time Off Log'!$C232,1)),LOWER(LEFT('Time Off Log'!$C232,1)))))</f>
        <v/>
      </c>
    </row>
    <row r="233" spans="6:7" x14ac:dyDescent="0.25">
      <c r="F233" t="str">
        <f>IF(OR('Time Off Log'!$A233="",'Time Off Log'!$B233=""),"",'Time Off Log'!$B233&amp;"|"&amp;INT(N('Time Off Log'!$A233)))</f>
        <v/>
      </c>
      <c r="G233" t="str">
        <f>IF(F233="","",IF('Time Off Log'!$C233="","•",IF(N('Time Off Log'!$D233)&gt;=IF(Settings!$B$8="Days",1,Settings!$B$9),UPPER(LEFT('Time Off Log'!$C233,1)),LOWER(LEFT('Time Off Log'!$C233,1)))))</f>
        <v/>
      </c>
    </row>
    <row r="234" spans="6:7" x14ac:dyDescent="0.25">
      <c r="F234" t="str">
        <f>IF(OR('Time Off Log'!$A234="",'Time Off Log'!$B234=""),"",'Time Off Log'!$B234&amp;"|"&amp;INT(N('Time Off Log'!$A234)))</f>
        <v/>
      </c>
      <c r="G234" t="str">
        <f>IF(F234="","",IF('Time Off Log'!$C234="","•",IF(N('Time Off Log'!$D234)&gt;=IF(Settings!$B$8="Days",1,Settings!$B$9),UPPER(LEFT('Time Off Log'!$C234,1)),LOWER(LEFT('Time Off Log'!$C234,1)))))</f>
        <v/>
      </c>
    </row>
    <row r="235" spans="6:7" x14ac:dyDescent="0.25">
      <c r="F235" t="str">
        <f>IF(OR('Time Off Log'!$A235="",'Time Off Log'!$B235=""),"",'Time Off Log'!$B235&amp;"|"&amp;INT(N('Time Off Log'!$A235)))</f>
        <v/>
      </c>
      <c r="G235" t="str">
        <f>IF(F235="","",IF('Time Off Log'!$C235="","•",IF(N('Time Off Log'!$D235)&gt;=IF(Settings!$B$8="Days",1,Settings!$B$9),UPPER(LEFT('Time Off Log'!$C235,1)),LOWER(LEFT('Time Off Log'!$C235,1)))))</f>
        <v/>
      </c>
    </row>
    <row r="236" spans="6:7" x14ac:dyDescent="0.25">
      <c r="F236" t="str">
        <f>IF(OR('Time Off Log'!$A236="",'Time Off Log'!$B236=""),"",'Time Off Log'!$B236&amp;"|"&amp;INT(N('Time Off Log'!$A236)))</f>
        <v/>
      </c>
      <c r="G236" t="str">
        <f>IF(F236="","",IF('Time Off Log'!$C236="","•",IF(N('Time Off Log'!$D236)&gt;=IF(Settings!$B$8="Days",1,Settings!$B$9),UPPER(LEFT('Time Off Log'!$C236,1)),LOWER(LEFT('Time Off Log'!$C236,1)))))</f>
        <v/>
      </c>
    </row>
    <row r="237" spans="6:7" x14ac:dyDescent="0.25">
      <c r="F237" t="str">
        <f>IF(OR('Time Off Log'!$A237="",'Time Off Log'!$B237=""),"",'Time Off Log'!$B237&amp;"|"&amp;INT(N('Time Off Log'!$A237)))</f>
        <v/>
      </c>
      <c r="G237" t="str">
        <f>IF(F237="","",IF('Time Off Log'!$C237="","•",IF(N('Time Off Log'!$D237)&gt;=IF(Settings!$B$8="Days",1,Settings!$B$9),UPPER(LEFT('Time Off Log'!$C237,1)),LOWER(LEFT('Time Off Log'!$C237,1)))))</f>
        <v/>
      </c>
    </row>
    <row r="238" spans="6:7" x14ac:dyDescent="0.25">
      <c r="F238" t="str">
        <f>IF(OR('Time Off Log'!$A238="",'Time Off Log'!$B238=""),"",'Time Off Log'!$B238&amp;"|"&amp;INT(N('Time Off Log'!$A238)))</f>
        <v/>
      </c>
      <c r="G238" t="str">
        <f>IF(F238="","",IF('Time Off Log'!$C238="","•",IF(N('Time Off Log'!$D238)&gt;=IF(Settings!$B$8="Days",1,Settings!$B$9),UPPER(LEFT('Time Off Log'!$C238,1)),LOWER(LEFT('Time Off Log'!$C238,1)))))</f>
        <v/>
      </c>
    </row>
    <row r="239" spans="6:7" x14ac:dyDescent="0.25">
      <c r="F239" t="str">
        <f>IF(OR('Time Off Log'!$A239="",'Time Off Log'!$B239=""),"",'Time Off Log'!$B239&amp;"|"&amp;INT(N('Time Off Log'!$A239)))</f>
        <v/>
      </c>
      <c r="G239" t="str">
        <f>IF(F239="","",IF('Time Off Log'!$C239="","•",IF(N('Time Off Log'!$D239)&gt;=IF(Settings!$B$8="Days",1,Settings!$B$9),UPPER(LEFT('Time Off Log'!$C239,1)),LOWER(LEFT('Time Off Log'!$C239,1)))))</f>
        <v/>
      </c>
    </row>
    <row r="240" spans="6:7" x14ac:dyDescent="0.25">
      <c r="F240" t="str">
        <f>IF(OR('Time Off Log'!$A240="",'Time Off Log'!$B240=""),"",'Time Off Log'!$B240&amp;"|"&amp;INT(N('Time Off Log'!$A240)))</f>
        <v/>
      </c>
      <c r="G240" t="str">
        <f>IF(F240="","",IF('Time Off Log'!$C240="","•",IF(N('Time Off Log'!$D240)&gt;=IF(Settings!$B$8="Days",1,Settings!$B$9),UPPER(LEFT('Time Off Log'!$C240,1)),LOWER(LEFT('Time Off Log'!$C240,1)))))</f>
        <v/>
      </c>
    </row>
    <row r="241" spans="6:7" x14ac:dyDescent="0.25">
      <c r="F241" t="str">
        <f>IF(OR('Time Off Log'!$A241="",'Time Off Log'!$B241=""),"",'Time Off Log'!$B241&amp;"|"&amp;INT(N('Time Off Log'!$A241)))</f>
        <v/>
      </c>
      <c r="G241" t="str">
        <f>IF(F241="","",IF('Time Off Log'!$C241="","•",IF(N('Time Off Log'!$D241)&gt;=IF(Settings!$B$8="Days",1,Settings!$B$9),UPPER(LEFT('Time Off Log'!$C241,1)),LOWER(LEFT('Time Off Log'!$C241,1)))))</f>
        <v/>
      </c>
    </row>
    <row r="242" spans="6:7" x14ac:dyDescent="0.25">
      <c r="F242" t="str">
        <f>IF(OR('Time Off Log'!$A242="",'Time Off Log'!$B242=""),"",'Time Off Log'!$B242&amp;"|"&amp;INT(N('Time Off Log'!$A242)))</f>
        <v/>
      </c>
      <c r="G242" t="str">
        <f>IF(F242="","",IF('Time Off Log'!$C242="","•",IF(N('Time Off Log'!$D242)&gt;=IF(Settings!$B$8="Days",1,Settings!$B$9),UPPER(LEFT('Time Off Log'!$C242,1)),LOWER(LEFT('Time Off Log'!$C242,1)))))</f>
        <v/>
      </c>
    </row>
    <row r="243" spans="6:7" x14ac:dyDescent="0.25">
      <c r="F243" t="str">
        <f>IF(OR('Time Off Log'!$A243="",'Time Off Log'!$B243=""),"",'Time Off Log'!$B243&amp;"|"&amp;INT(N('Time Off Log'!$A243)))</f>
        <v/>
      </c>
      <c r="G243" t="str">
        <f>IF(F243="","",IF('Time Off Log'!$C243="","•",IF(N('Time Off Log'!$D243)&gt;=IF(Settings!$B$8="Days",1,Settings!$B$9),UPPER(LEFT('Time Off Log'!$C243,1)),LOWER(LEFT('Time Off Log'!$C243,1)))))</f>
        <v/>
      </c>
    </row>
    <row r="244" spans="6:7" x14ac:dyDescent="0.25">
      <c r="F244" t="str">
        <f>IF(OR('Time Off Log'!$A244="",'Time Off Log'!$B244=""),"",'Time Off Log'!$B244&amp;"|"&amp;INT(N('Time Off Log'!$A244)))</f>
        <v/>
      </c>
      <c r="G244" t="str">
        <f>IF(F244="","",IF('Time Off Log'!$C244="","•",IF(N('Time Off Log'!$D244)&gt;=IF(Settings!$B$8="Days",1,Settings!$B$9),UPPER(LEFT('Time Off Log'!$C244,1)),LOWER(LEFT('Time Off Log'!$C244,1)))))</f>
        <v/>
      </c>
    </row>
    <row r="245" spans="6:7" x14ac:dyDescent="0.25">
      <c r="F245" t="str">
        <f>IF(OR('Time Off Log'!$A245="",'Time Off Log'!$B245=""),"",'Time Off Log'!$B245&amp;"|"&amp;INT(N('Time Off Log'!$A245)))</f>
        <v/>
      </c>
      <c r="G245" t="str">
        <f>IF(F245="","",IF('Time Off Log'!$C245="","•",IF(N('Time Off Log'!$D245)&gt;=IF(Settings!$B$8="Days",1,Settings!$B$9),UPPER(LEFT('Time Off Log'!$C245,1)),LOWER(LEFT('Time Off Log'!$C245,1)))))</f>
        <v/>
      </c>
    </row>
    <row r="246" spans="6:7" x14ac:dyDescent="0.25">
      <c r="F246" t="str">
        <f>IF(OR('Time Off Log'!$A246="",'Time Off Log'!$B246=""),"",'Time Off Log'!$B246&amp;"|"&amp;INT(N('Time Off Log'!$A246)))</f>
        <v/>
      </c>
      <c r="G246" t="str">
        <f>IF(F246="","",IF('Time Off Log'!$C246="","•",IF(N('Time Off Log'!$D246)&gt;=IF(Settings!$B$8="Days",1,Settings!$B$9),UPPER(LEFT('Time Off Log'!$C246,1)),LOWER(LEFT('Time Off Log'!$C246,1)))))</f>
        <v/>
      </c>
    </row>
    <row r="247" spans="6:7" x14ac:dyDescent="0.25">
      <c r="F247" t="str">
        <f>IF(OR('Time Off Log'!$A247="",'Time Off Log'!$B247=""),"",'Time Off Log'!$B247&amp;"|"&amp;INT(N('Time Off Log'!$A247)))</f>
        <v/>
      </c>
      <c r="G247" t="str">
        <f>IF(F247="","",IF('Time Off Log'!$C247="","•",IF(N('Time Off Log'!$D247)&gt;=IF(Settings!$B$8="Days",1,Settings!$B$9),UPPER(LEFT('Time Off Log'!$C247,1)),LOWER(LEFT('Time Off Log'!$C247,1)))))</f>
        <v/>
      </c>
    </row>
    <row r="248" spans="6:7" x14ac:dyDescent="0.25">
      <c r="F248" t="str">
        <f>IF(OR('Time Off Log'!$A248="",'Time Off Log'!$B248=""),"",'Time Off Log'!$B248&amp;"|"&amp;INT(N('Time Off Log'!$A248)))</f>
        <v/>
      </c>
      <c r="G248" t="str">
        <f>IF(F248="","",IF('Time Off Log'!$C248="","•",IF(N('Time Off Log'!$D248)&gt;=IF(Settings!$B$8="Days",1,Settings!$B$9),UPPER(LEFT('Time Off Log'!$C248,1)),LOWER(LEFT('Time Off Log'!$C248,1)))))</f>
        <v/>
      </c>
    </row>
    <row r="249" spans="6:7" x14ac:dyDescent="0.25">
      <c r="F249" t="str">
        <f>IF(OR('Time Off Log'!$A249="",'Time Off Log'!$B249=""),"",'Time Off Log'!$B249&amp;"|"&amp;INT(N('Time Off Log'!$A249)))</f>
        <v/>
      </c>
      <c r="G249" t="str">
        <f>IF(F249="","",IF('Time Off Log'!$C249="","•",IF(N('Time Off Log'!$D249)&gt;=IF(Settings!$B$8="Days",1,Settings!$B$9),UPPER(LEFT('Time Off Log'!$C249,1)),LOWER(LEFT('Time Off Log'!$C249,1)))))</f>
        <v/>
      </c>
    </row>
    <row r="250" spans="6:7" x14ac:dyDescent="0.25">
      <c r="F250" t="str">
        <f>IF(OR('Time Off Log'!$A250="",'Time Off Log'!$B250=""),"",'Time Off Log'!$B250&amp;"|"&amp;INT(N('Time Off Log'!$A250)))</f>
        <v/>
      </c>
      <c r="G250" t="str">
        <f>IF(F250="","",IF('Time Off Log'!$C250="","•",IF(N('Time Off Log'!$D250)&gt;=IF(Settings!$B$8="Days",1,Settings!$B$9),UPPER(LEFT('Time Off Log'!$C250,1)),LOWER(LEFT('Time Off Log'!$C250,1)))))</f>
        <v/>
      </c>
    </row>
    <row r="251" spans="6:7" x14ac:dyDescent="0.25">
      <c r="F251" t="str">
        <f>IF(OR('Time Off Log'!$A251="",'Time Off Log'!$B251=""),"",'Time Off Log'!$B251&amp;"|"&amp;INT(N('Time Off Log'!$A251)))</f>
        <v/>
      </c>
      <c r="G251" t="str">
        <f>IF(F251="","",IF('Time Off Log'!$C251="","•",IF(N('Time Off Log'!$D251)&gt;=IF(Settings!$B$8="Days",1,Settings!$B$9),UPPER(LEFT('Time Off Log'!$C251,1)),LOWER(LEFT('Time Off Log'!$C251,1)))))</f>
        <v/>
      </c>
    </row>
    <row r="252" spans="6:7" x14ac:dyDescent="0.25">
      <c r="F252" t="str">
        <f>IF(OR('Time Off Log'!$A252="",'Time Off Log'!$B252=""),"",'Time Off Log'!$B252&amp;"|"&amp;INT(N('Time Off Log'!$A252)))</f>
        <v/>
      </c>
      <c r="G252" t="str">
        <f>IF(F252="","",IF('Time Off Log'!$C252="","•",IF(N('Time Off Log'!$D252)&gt;=IF(Settings!$B$8="Days",1,Settings!$B$9),UPPER(LEFT('Time Off Log'!$C252,1)),LOWER(LEFT('Time Off Log'!$C252,1)))))</f>
        <v/>
      </c>
    </row>
    <row r="253" spans="6:7" x14ac:dyDescent="0.25">
      <c r="F253" t="str">
        <f>IF(OR('Time Off Log'!$A253="",'Time Off Log'!$B253=""),"",'Time Off Log'!$B253&amp;"|"&amp;INT(N('Time Off Log'!$A253)))</f>
        <v/>
      </c>
      <c r="G253" t="str">
        <f>IF(F253="","",IF('Time Off Log'!$C253="","•",IF(N('Time Off Log'!$D253)&gt;=IF(Settings!$B$8="Days",1,Settings!$B$9),UPPER(LEFT('Time Off Log'!$C253,1)),LOWER(LEFT('Time Off Log'!$C253,1)))))</f>
        <v/>
      </c>
    </row>
    <row r="254" spans="6:7" x14ac:dyDescent="0.25">
      <c r="F254" t="str">
        <f>IF(OR('Time Off Log'!$A254="",'Time Off Log'!$B254=""),"",'Time Off Log'!$B254&amp;"|"&amp;INT(N('Time Off Log'!$A254)))</f>
        <v/>
      </c>
      <c r="G254" t="str">
        <f>IF(F254="","",IF('Time Off Log'!$C254="","•",IF(N('Time Off Log'!$D254)&gt;=IF(Settings!$B$8="Days",1,Settings!$B$9),UPPER(LEFT('Time Off Log'!$C254,1)),LOWER(LEFT('Time Off Log'!$C254,1)))))</f>
        <v/>
      </c>
    </row>
    <row r="255" spans="6:7" x14ac:dyDescent="0.25">
      <c r="F255" t="str">
        <f>IF(OR('Time Off Log'!$A255="",'Time Off Log'!$B255=""),"",'Time Off Log'!$B255&amp;"|"&amp;INT(N('Time Off Log'!$A255)))</f>
        <v/>
      </c>
      <c r="G255" t="str">
        <f>IF(F255="","",IF('Time Off Log'!$C255="","•",IF(N('Time Off Log'!$D255)&gt;=IF(Settings!$B$8="Days",1,Settings!$B$9),UPPER(LEFT('Time Off Log'!$C255,1)),LOWER(LEFT('Time Off Log'!$C255,1)))))</f>
        <v/>
      </c>
    </row>
    <row r="256" spans="6:7" x14ac:dyDescent="0.25">
      <c r="F256" t="str">
        <f>IF(OR('Time Off Log'!$A256="",'Time Off Log'!$B256=""),"",'Time Off Log'!$B256&amp;"|"&amp;INT(N('Time Off Log'!$A256)))</f>
        <v/>
      </c>
      <c r="G256" t="str">
        <f>IF(F256="","",IF('Time Off Log'!$C256="","•",IF(N('Time Off Log'!$D256)&gt;=IF(Settings!$B$8="Days",1,Settings!$B$9),UPPER(LEFT('Time Off Log'!$C256,1)),LOWER(LEFT('Time Off Log'!$C256,1)))))</f>
        <v/>
      </c>
    </row>
    <row r="257" spans="6:7" x14ac:dyDescent="0.25">
      <c r="F257" t="str">
        <f>IF(OR('Time Off Log'!$A257="",'Time Off Log'!$B257=""),"",'Time Off Log'!$B257&amp;"|"&amp;INT(N('Time Off Log'!$A257)))</f>
        <v/>
      </c>
      <c r="G257" t="str">
        <f>IF(F257="","",IF('Time Off Log'!$C257="","•",IF(N('Time Off Log'!$D257)&gt;=IF(Settings!$B$8="Days",1,Settings!$B$9),UPPER(LEFT('Time Off Log'!$C257,1)),LOWER(LEFT('Time Off Log'!$C257,1)))))</f>
        <v/>
      </c>
    </row>
    <row r="258" spans="6:7" x14ac:dyDescent="0.25">
      <c r="F258" t="str">
        <f>IF(OR('Time Off Log'!$A258="",'Time Off Log'!$B258=""),"",'Time Off Log'!$B258&amp;"|"&amp;INT(N('Time Off Log'!$A258)))</f>
        <v/>
      </c>
      <c r="G258" t="str">
        <f>IF(F258="","",IF('Time Off Log'!$C258="","•",IF(N('Time Off Log'!$D258)&gt;=IF(Settings!$B$8="Days",1,Settings!$B$9),UPPER(LEFT('Time Off Log'!$C258,1)),LOWER(LEFT('Time Off Log'!$C258,1)))))</f>
        <v/>
      </c>
    </row>
    <row r="259" spans="6:7" x14ac:dyDescent="0.25">
      <c r="F259" t="str">
        <f>IF(OR('Time Off Log'!$A259="",'Time Off Log'!$B259=""),"",'Time Off Log'!$B259&amp;"|"&amp;INT(N('Time Off Log'!$A259)))</f>
        <v/>
      </c>
      <c r="G259" t="str">
        <f>IF(F259="","",IF('Time Off Log'!$C259="","•",IF(N('Time Off Log'!$D259)&gt;=IF(Settings!$B$8="Days",1,Settings!$B$9),UPPER(LEFT('Time Off Log'!$C259,1)),LOWER(LEFT('Time Off Log'!$C259,1)))))</f>
        <v/>
      </c>
    </row>
    <row r="260" spans="6:7" x14ac:dyDescent="0.25">
      <c r="F260" t="str">
        <f>IF(OR('Time Off Log'!$A260="",'Time Off Log'!$B260=""),"",'Time Off Log'!$B260&amp;"|"&amp;INT(N('Time Off Log'!$A260)))</f>
        <v/>
      </c>
      <c r="G260" t="str">
        <f>IF(F260="","",IF('Time Off Log'!$C260="","•",IF(N('Time Off Log'!$D260)&gt;=IF(Settings!$B$8="Days",1,Settings!$B$9),UPPER(LEFT('Time Off Log'!$C260,1)),LOWER(LEFT('Time Off Log'!$C260,1)))))</f>
        <v/>
      </c>
    </row>
    <row r="261" spans="6:7" x14ac:dyDescent="0.25">
      <c r="F261" t="str">
        <f>IF(OR('Time Off Log'!$A261="",'Time Off Log'!$B261=""),"",'Time Off Log'!$B261&amp;"|"&amp;INT(N('Time Off Log'!$A261)))</f>
        <v/>
      </c>
      <c r="G261" t="str">
        <f>IF(F261="","",IF('Time Off Log'!$C261="","•",IF(N('Time Off Log'!$D261)&gt;=IF(Settings!$B$8="Days",1,Settings!$B$9),UPPER(LEFT('Time Off Log'!$C261,1)),LOWER(LEFT('Time Off Log'!$C261,1)))))</f>
        <v/>
      </c>
    </row>
    <row r="262" spans="6:7" x14ac:dyDescent="0.25">
      <c r="F262" t="str">
        <f>IF(OR('Time Off Log'!$A262="",'Time Off Log'!$B262=""),"",'Time Off Log'!$B262&amp;"|"&amp;INT(N('Time Off Log'!$A262)))</f>
        <v/>
      </c>
      <c r="G262" t="str">
        <f>IF(F262="","",IF('Time Off Log'!$C262="","•",IF(N('Time Off Log'!$D262)&gt;=IF(Settings!$B$8="Days",1,Settings!$B$9),UPPER(LEFT('Time Off Log'!$C262,1)),LOWER(LEFT('Time Off Log'!$C262,1)))))</f>
        <v/>
      </c>
    </row>
    <row r="263" spans="6:7" x14ac:dyDescent="0.25">
      <c r="F263" t="str">
        <f>IF(OR('Time Off Log'!$A263="",'Time Off Log'!$B263=""),"",'Time Off Log'!$B263&amp;"|"&amp;INT(N('Time Off Log'!$A263)))</f>
        <v/>
      </c>
      <c r="G263" t="str">
        <f>IF(F263="","",IF('Time Off Log'!$C263="","•",IF(N('Time Off Log'!$D263)&gt;=IF(Settings!$B$8="Days",1,Settings!$B$9),UPPER(LEFT('Time Off Log'!$C263,1)),LOWER(LEFT('Time Off Log'!$C263,1)))))</f>
        <v/>
      </c>
    </row>
    <row r="264" spans="6:7" x14ac:dyDescent="0.25">
      <c r="F264" t="str">
        <f>IF(OR('Time Off Log'!$A264="",'Time Off Log'!$B264=""),"",'Time Off Log'!$B264&amp;"|"&amp;INT(N('Time Off Log'!$A264)))</f>
        <v/>
      </c>
      <c r="G264" t="str">
        <f>IF(F264="","",IF('Time Off Log'!$C264="","•",IF(N('Time Off Log'!$D264)&gt;=IF(Settings!$B$8="Days",1,Settings!$B$9),UPPER(LEFT('Time Off Log'!$C264,1)),LOWER(LEFT('Time Off Log'!$C264,1)))))</f>
        <v/>
      </c>
    </row>
    <row r="265" spans="6:7" x14ac:dyDescent="0.25">
      <c r="F265" t="str">
        <f>IF(OR('Time Off Log'!$A265="",'Time Off Log'!$B265=""),"",'Time Off Log'!$B265&amp;"|"&amp;INT(N('Time Off Log'!$A265)))</f>
        <v/>
      </c>
      <c r="G265" t="str">
        <f>IF(F265="","",IF('Time Off Log'!$C265="","•",IF(N('Time Off Log'!$D265)&gt;=IF(Settings!$B$8="Days",1,Settings!$B$9),UPPER(LEFT('Time Off Log'!$C265,1)),LOWER(LEFT('Time Off Log'!$C265,1)))))</f>
        <v/>
      </c>
    </row>
    <row r="266" spans="6:7" x14ac:dyDescent="0.25">
      <c r="F266" t="str">
        <f>IF(OR('Time Off Log'!$A266="",'Time Off Log'!$B266=""),"",'Time Off Log'!$B266&amp;"|"&amp;INT(N('Time Off Log'!$A266)))</f>
        <v/>
      </c>
      <c r="G266" t="str">
        <f>IF(F266="","",IF('Time Off Log'!$C266="","•",IF(N('Time Off Log'!$D266)&gt;=IF(Settings!$B$8="Days",1,Settings!$B$9),UPPER(LEFT('Time Off Log'!$C266,1)),LOWER(LEFT('Time Off Log'!$C266,1)))))</f>
        <v/>
      </c>
    </row>
    <row r="267" spans="6:7" x14ac:dyDescent="0.25">
      <c r="F267" t="str">
        <f>IF(OR('Time Off Log'!$A267="",'Time Off Log'!$B267=""),"",'Time Off Log'!$B267&amp;"|"&amp;INT(N('Time Off Log'!$A267)))</f>
        <v/>
      </c>
      <c r="G267" t="str">
        <f>IF(F267="","",IF('Time Off Log'!$C267="","•",IF(N('Time Off Log'!$D267)&gt;=IF(Settings!$B$8="Days",1,Settings!$B$9),UPPER(LEFT('Time Off Log'!$C267,1)),LOWER(LEFT('Time Off Log'!$C267,1)))))</f>
        <v/>
      </c>
    </row>
    <row r="268" spans="6:7" x14ac:dyDescent="0.25">
      <c r="F268" t="str">
        <f>IF(OR('Time Off Log'!$A268="",'Time Off Log'!$B268=""),"",'Time Off Log'!$B268&amp;"|"&amp;INT(N('Time Off Log'!$A268)))</f>
        <v/>
      </c>
      <c r="G268" t="str">
        <f>IF(F268="","",IF('Time Off Log'!$C268="","•",IF(N('Time Off Log'!$D268)&gt;=IF(Settings!$B$8="Days",1,Settings!$B$9),UPPER(LEFT('Time Off Log'!$C268,1)),LOWER(LEFT('Time Off Log'!$C268,1)))))</f>
        <v/>
      </c>
    </row>
    <row r="269" spans="6:7" x14ac:dyDescent="0.25">
      <c r="F269" t="str">
        <f>IF(OR('Time Off Log'!$A269="",'Time Off Log'!$B269=""),"",'Time Off Log'!$B269&amp;"|"&amp;INT(N('Time Off Log'!$A269)))</f>
        <v/>
      </c>
      <c r="G269" t="str">
        <f>IF(F269="","",IF('Time Off Log'!$C269="","•",IF(N('Time Off Log'!$D269)&gt;=IF(Settings!$B$8="Days",1,Settings!$B$9),UPPER(LEFT('Time Off Log'!$C269,1)),LOWER(LEFT('Time Off Log'!$C269,1)))))</f>
        <v/>
      </c>
    </row>
    <row r="270" spans="6:7" x14ac:dyDescent="0.25">
      <c r="F270" t="str">
        <f>IF(OR('Time Off Log'!$A270="",'Time Off Log'!$B270=""),"",'Time Off Log'!$B270&amp;"|"&amp;INT(N('Time Off Log'!$A270)))</f>
        <v/>
      </c>
      <c r="G270" t="str">
        <f>IF(F270="","",IF('Time Off Log'!$C270="","•",IF(N('Time Off Log'!$D270)&gt;=IF(Settings!$B$8="Days",1,Settings!$B$9),UPPER(LEFT('Time Off Log'!$C270,1)),LOWER(LEFT('Time Off Log'!$C270,1)))))</f>
        <v/>
      </c>
    </row>
    <row r="271" spans="6:7" x14ac:dyDescent="0.25">
      <c r="F271" t="str">
        <f>IF(OR('Time Off Log'!$A271="",'Time Off Log'!$B271=""),"",'Time Off Log'!$B271&amp;"|"&amp;INT(N('Time Off Log'!$A271)))</f>
        <v/>
      </c>
      <c r="G271" t="str">
        <f>IF(F271="","",IF('Time Off Log'!$C271="","•",IF(N('Time Off Log'!$D271)&gt;=IF(Settings!$B$8="Days",1,Settings!$B$9),UPPER(LEFT('Time Off Log'!$C271,1)),LOWER(LEFT('Time Off Log'!$C271,1)))))</f>
        <v/>
      </c>
    </row>
    <row r="272" spans="6:7" x14ac:dyDescent="0.25">
      <c r="F272" t="str">
        <f>IF(OR('Time Off Log'!$A272="",'Time Off Log'!$B272=""),"",'Time Off Log'!$B272&amp;"|"&amp;INT(N('Time Off Log'!$A272)))</f>
        <v/>
      </c>
      <c r="G272" t="str">
        <f>IF(F272="","",IF('Time Off Log'!$C272="","•",IF(N('Time Off Log'!$D272)&gt;=IF(Settings!$B$8="Days",1,Settings!$B$9),UPPER(LEFT('Time Off Log'!$C272,1)),LOWER(LEFT('Time Off Log'!$C272,1)))))</f>
        <v/>
      </c>
    </row>
    <row r="273" spans="6:7" x14ac:dyDescent="0.25">
      <c r="F273" t="str">
        <f>IF(OR('Time Off Log'!$A273="",'Time Off Log'!$B273=""),"",'Time Off Log'!$B273&amp;"|"&amp;INT(N('Time Off Log'!$A273)))</f>
        <v/>
      </c>
      <c r="G273" t="str">
        <f>IF(F273="","",IF('Time Off Log'!$C273="","•",IF(N('Time Off Log'!$D273)&gt;=IF(Settings!$B$8="Days",1,Settings!$B$9),UPPER(LEFT('Time Off Log'!$C273,1)),LOWER(LEFT('Time Off Log'!$C273,1)))))</f>
        <v/>
      </c>
    </row>
    <row r="274" spans="6:7" x14ac:dyDescent="0.25">
      <c r="F274" t="str">
        <f>IF(OR('Time Off Log'!$A274="",'Time Off Log'!$B274=""),"",'Time Off Log'!$B274&amp;"|"&amp;INT(N('Time Off Log'!$A274)))</f>
        <v/>
      </c>
      <c r="G274" t="str">
        <f>IF(F274="","",IF('Time Off Log'!$C274="","•",IF(N('Time Off Log'!$D274)&gt;=IF(Settings!$B$8="Days",1,Settings!$B$9),UPPER(LEFT('Time Off Log'!$C274,1)),LOWER(LEFT('Time Off Log'!$C274,1)))))</f>
        <v/>
      </c>
    </row>
    <row r="275" spans="6:7" x14ac:dyDescent="0.25">
      <c r="F275" t="str">
        <f>IF(OR('Time Off Log'!$A275="",'Time Off Log'!$B275=""),"",'Time Off Log'!$B275&amp;"|"&amp;INT(N('Time Off Log'!$A275)))</f>
        <v/>
      </c>
      <c r="G275" t="str">
        <f>IF(F275="","",IF('Time Off Log'!$C275="","•",IF(N('Time Off Log'!$D275)&gt;=IF(Settings!$B$8="Days",1,Settings!$B$9),UPPER(LEFT('Time Off Log'!$C275,1)),LOWER(LEFT('Time Off Log'!$C275,1)))))</f>
        <v/>
      </c>
    </row>
    <row r="276" spans="6:7" x14ac:dyDescent="0.25">
      <c r="F276" t="str">
        <f>IF(OR('Time Off Log'!$A276="",'Time Off Log'!$B276=""),"",'Time Off Log'!$B276&amp;"|"&amp;INT(N('Time Off Log'!$A276)))</f>
        <v/>
      </c>
      <c r="G276" t="str">
        <f>IF(F276="","",IF('Time Off Log'!$C276="","•",IF(N('Time Off Log'!$D276)&gt;=IF(Settings!$B$8="Days",1,Settings!$B$9),UPPER(LEFT('Time Off Log'!$C276,1)),LOWER(LEFT('Time Off Log'!$C276,1)))))</f>
        <v/>
      </c>
    </row>
    <row r="277" spans="6:7" x14ac:dyDescent="0.25">
      <c r="F277" t="str">
        <f>IF(OR('Time Off Log'!$A277="",'Time Off Log'!$B277=""),"",'Time Off Log'!$B277&amp;"|"&amp;INT(N('Time Off Log'!$A277)))</f>
        <v/>
      </c>
      <c r="G277" t="str">
        <f>IF(F277="","",IF('Time Off Log'!$C277="","•",IF(N('Time Off Log'!$D277)&gt;=IF(Settings!$B$8="Days",1,Settings!$B$9),UPPER(LEFT('Time Off Log'!$C277,1)),LOWER(LEFT('Time Off Log'!$C277,1)))))</f>
        <v/>
      </c>
    </row>
    <row r="278" spans="6:7" x14ac:dyDescent="0.25">
      <c r="F278" t="str">
        <f>IF(OR('Time Off Log'!$A278="",'Time Off Log'!$B278=""),"",'Time Off Log'!$B278&amp;"|"&amp;INT(N('Time Off Log'!$A278)))</f>
        <v/>
      </c>
      <c r="G278" t="str">
        <f>IF(F278="","",IF('Time Off Log'!$C278="","•",IF(N('Time Off Log'!$D278)&gt;=IF(Settings!$B$8="Days",1,Settings!$B$9),UPPER(LEFT('Time Off Log'!$C278,1)),LOWER(LEFT('Time Off Log'!$C278,1)))))</f>
        <v/>
      </c>
    </row>
    <row r="279" spans="6:7" x14ac:dyDescent="0.25">
      <c r="F279" t="str">
        <f>IF(OR('Time Off Log'!$A279="",'Time Off Log'!$B279=""),"",'Time Off Log'!$B279&amp;"|"&amp;INT(N('Time Off Log'!$A279)))</f>
        <v/>
      </c>
      <c r="G279" t="str">
        <f>IF(F279="","",IF('Time Off Log'!$C279="","•",IF(N('Time Off Log'!$D279)&gt;=IF(Settings!$B$8="Days",1,Settings!$B$9),UPPER(LEFT('Time Off Log'!$C279,1)),LOWER(LEFT('Time Off Log'!$C279,1)))))</f>
        <v/>
      </c>
    </row>
    <row r="280" spans="6:7" x14ac:dyDescent="0.25">
      <c r="F280" t="str">
        <f>IF(OR('Time Off Log'!$A280="",'Time Off Log'!$B280=""),"",'Time Off Log'!$B280&amp;"|"&amp;INT(N('Time Off Log'!$A280)))</f>
        <v/>
      </c>
      <c r="G280" t="str">
        <f>IF(F280="","",IF('Time Off Log'!$C280="","•",IF(N('Time Off Log'!$D280)&gt;=IF(Settings!$B$8="Days",1,Settings!$B$9),UPPER(LEFT('Time Off Log'!$C280,1)),LOWER(LEFT('Time Off Log'!$C280,1)))))</f>
        <v/>
      </c>
    </row>
    <row r="281" spans="6:7" x14ac:dyDescent="0.25">
      <c r="F281" t="str">
        <f>IF(OR('Time Off Log'!$A281="",'Time Off Log'!$B281=""),"",'Time Off Log'!$B281&amp;"|"&amp;INT(N('Time Off Log'!$A281)))</f>
        <v/>
      </c>
      <c r="G281" t="str">
        <f>IF(F281="","",IF('Time Off Log'!$C281="","•",IF(N('Time Off Log'!$D281)&gt;=IF(Settings!$B$8="Days",1,Settings!$B$9),UPPER(LEFT('Time Off Log'!$C281,1)),LOWER(LEFT('Time Off Log'!$C281,1)))))</f>
        <v/>
      </c>
    </row>
    <row r="282" spans="6:7" x14ac:dyDescent="0.25">
      <c r="F282" t="str">
        <f>IF(OR('Time Off Log'!$A282="",'Time Off Log'!$B282=""),"",'Time Off Log'!$B282&amp;"|"&amp;INT(N('Time Off Log'!$A282)))</f>
        <v/>
      </c>
      <c r="G282" t="str">
        <f>IF(F282="","",IF('Time Off Log'!$C282="","•",IF(N('Time Off Log'!$D282)&gt;=IF(Settings!$B$8="Days",1,Settings!$B$9),UPPER(LEFT('Time Off Log'!$C282,1)),LOWER(LEFT('Time Off Log'!$C282,1)))))</f>
        <v/>
      </c>
    </row>
    <row r="283" spans="6:7" x14ac:dyDescent="0.25">
      <c r="F283" t="str">
        <f>IF(OR('Time Off Log'!$A283="",'Time Off Log'!$B283=""),"",'Time Off Log'!$B283&amp;"|"&amp;INT(N('Time Off Log'!$A283)))</f>
        <v/>
      </c>
      <c r="G283" t="str">
        <f>IF(F283="","",IF('Time Off Log'!$C283="","•",IF(N('Time Off Log'!$D283)&gt;=IF(Settings!$B$8="Days",1,Settings!$B$9),UPPER(LEFT('Time Off Log'!$C283,1)),LOWER(LEFT('Time Off Log'!$C283,1)))))</f>
        <v/>
      </c>
    </row>
    <row r="284" spans="6:7" x14ac:dyDescent="0.25">
      <c r="F284" t="str">
        <f>IF(OR('Time Off Log'!$A284="",'Time Off Log'!$B284=""),"",'Time Off Log'!$B284&amp;"|"&amp;INT(N('Time Off Log'!$A284)))</f>
        <v/>
      </c>
      <c r="G284" t="str">
        <f>IF(F284="","",IF('Time Off Log'!$C284="","•",IF(N('Time Off Log'!$D284)&gt;=IF(Settings!$B$8="Days",1,Settings!$B$9),UPPER(LEFT('Time Off Log'!$C284,1)),LOWER(LEFT('Time Off Log'!$C284,1)))))</f>
        <v/>
      </c>
    </row>
    <row r="285" spans="6:7" x14ac:dyDescent="0.25">
      <c r="F285" t="str">
        <f>IF(OR('Time Off Log'!$A285="",'Time Off Log'!$B285=""),"",'Time Off Log'!$B285&amp;"|"&amp;INT(N('Time Off Log'!$A285)))</f>
        <v/>
      </c>
      <c r="G285" t="str">
        <f>IF(F285="","",IF('Time Off Log'!$C285="","•",IF(N('Time Off Log'!$D285)&gt;=IF(Settings!$B$8="Days",1,Settings!$B$9),UPPER(LEFT('Time Off Log'!$C285,1)),LOWER(LEFT('Time Off Log'!$C285,1)))))</f>
        <v/>
      </c>
    </row>
    <row r="286" spans="6:7" x14ac:dyDescent="0.25">
      <c r="F286" t="str">
        <f>IF(OR('Time Off Log'!$A286="",'Time Off Log'!$B286=""),"",'Time Off Log'!$B286&amp;"|"&amp;INT(N('Time Off Log'!$A286)))</f>
        <v/>
      </c>
      <c r="G286" t="str">
        <f>IF(F286="","",IF('Time Off Log'!$C286="","•",IF(N('Time Off Log'!$D286)&gt;=IF(Settings!$B$8="Days",1,Settings!$B$9),UPPER(LEFT('Time Off Log'!$C286,1)),LOWER(LEFT('Time Off Log'!$C286,1)))))</f>
        <v/>
      </c>
    </row>
    <row r="287" spans="6:7" x14ac:dyDescent="0.25">
      <c r="F287" t="str">
        <f>IF(OR('Time Off Log'!$A287="",'Time Off Log'!$B287=""),"",'Time Off Log'!$B287&amp;"|"&amp;INT(N('Time Off Log'!$A287)))</f>
        <v/>
      </c>
      <c r="G287" t="str">
        <f>IF(F287="","",IF('Time Off Log'!$C287="","•",IF(N('Time Off Log'!$D287)&gt;=IF(Settings!$B$8="Days",1,Settings!$B$9),UPPER(LEFT('Time Off Log'!$C287,1)),LOWER(LEFT('Time Off Log'!$C287,1)))))</f>
        <v/>
      </c>
    </row>
    <row r="288" spans="6:7" x14ac:dyDescent="0.25">
      <c r="F288" t="str">
        <f>IF(OR('Time Off Log'!$A288="",'Time Off Log'!$B288=""),"",'Time Off Log'!$B288&amp;"|"&amp;INT(N('Time Off Log'!$A288)))</f>
        <v/>
      </c>
      <c r="G288" t="str">
        <f>IF(F288="","",IF('Time Off Log'!$C288="","•",IF(N('Time Off Log'!$D288)&gt;=IF(Settings!$B$8="Days",1,Settings!$B$9),UPPER(LEFT('Time Off Log'!$C288,1)),LOWER(LEFT('Time Off Log'!$C288,1)))))</f>
        <v/>
      </c>
    </row>
    <row r="289" spans="6:7" x14ac:dyDescent="0.25">
      <c r="F289" t="str">
        <f>IF(OR('Time Off Log'!$A289="",'Time Off Log'!$B289=""),"",'Time Off Log'!$B289&amp;"|"&amp;INT(N('Time Off Log'!$A289)))</f>
        <v/>
      </c>
      <c r="G289" t="str">
        <f>IF(F289="","",IF('Time Off Log'!$C289="","•",IF(N('Time Off Log'!$D289)&gt;=IF(Settings!$B$8="Days",1,Settings!$B$9),UPPER(LEFT('Time Off Log'!$C289,1)),LOWER(LEFT('Time Off Log'!$C289,1)))))</f>
        <v/>
      </c>
    </row>
    <row r="290" spans="6:7" x14ac:dyDescent="0.25">
      <c r="F290" t="str">
        <f>IF(OR('Time Off Log'!$A290="",'Time Off Log'!$B290=""),"",'Time Off Log'!$B290&amp;"|"&amp;INT(N('Time Off Log'!$A290)))</f>
        <v/>
      </c>
      <c r="G290" t="str">
        <f>IF(F290="","",IF('Time Off Log'!$C290="","•",IF(N('Time Off Log'!$D290)&gt;=IF(Settings!$B$8="Days",1,Settings!$B$9),UPPER(LEFT('Time Off Log'!$C290,1)),LOWER(LEFT('Time Off Log'!$C290,1)))))</f>
        <v/>
      </c>
    </row>
    <row r="291" spans="6:7" x14ac:dyDescent="0.25">
      <c r="F291" t="str">
        <f>IF(OR('Time Off Log'!$A291="",'Time Off Log'!$B291=""),"",'Time Off Log'!$B291&amp;"|"&amp;INT(N('Time Off Log'!$A291)))</f>
        <v/>
      </c>
      <c r="G291" t="str">
        <f>IF(F291="","",IF('Time Off Log'!$C291="","•",IF(N('Time Off Log'!$D291)&gt;=IF(Settings!$B$8="Days",1,Settings!$B$9),UPPER(LEFT('Time Off Log'!$C291,1)),LOWER(LEFT('Time Off Log'!$C291,1)))))</f>
        <v/>
      </c>
    </row>
    <row r="292" spans="6:7" x14ac:dyDescent="0.25">
      <c r="F292" t="str">
        <f>IF(OR('Time Off Log'!$A292="",'Time Off Log'!$B292=""),"",'Time Off Log'!$B292&amp;"|"&amp;INT(N('Time Off Log'!$A292)))</f>
        <v/>
      </c>
      <c r="G292" t="str">
        <f>IF(F292="","",IF('Time Off Log'!$C292="","•",IF(N('Time Off Log'!$D292)&gt;=IF(Settings!$B$8="Days",1,Settings!$B$9),UPPER(LEFT('Time Off Log'!$C292,1)),LOWER(LEFT('Time Off Log'!$C292,1)))))</f>
        <v/>
      </c>
    </row>
    <row r="293" spans="6:7" x14ac:dyDescent="0.25">
      <c r="F293" t="str">
        <f>IF(OR('Time Off Log'!$A293="",'Time Off Log'!$B293=""),"",'Time Off Log'!$B293&amp;"|"&amp;INT(N('Time Off Log'!$A293)))</f>
        <v/>
      </c>
      <c r="G293" t="str">
        <f>IF(F293="","",IF('Time Off Log'!$C293="","•",IF(N('Time Off Log'!$D293)&gt;=IF(Settings!$B$8="Days",1,Settings!$B$9),UPPER(LEFT('Time Off Log'!$C293,1)),LOWER(LEFT('Time Off Log'!$C293,1)))))</f>
        <v/>
      </c>
    </row>
    <row r="294" spans="6:7" x14ac:dyDescent="0.25">
      <c r="F294" t="str">
        <f>IF(OR('Time Off Log'!$A294="",'Time Off Log'!$B294=""),"",'Time Off Log'!$B294&amp;"|"&amp;INT(N('Time Off Log'!$A294)))</f>
        <v/>
      </c>
      <c r="G294" t="str">
        <f>IF(F294="","",IF('Time Off Log'!$C294="","•",IF(N('Time Off Log'!$D294)&gt;=IF(Settings!$B$8="Days",1,Settings!$B$9),UPPER(LEFT('Time Off Log'!$C294,1)),LOWER(LEFT('Time Off Log'!$C294,1)))))</f>
        <v/>
      </c>
    </row>
    <row r="295" spans="6:7" x14ac:dyDescent="0.25">
      <c r="F295" t="str">
        <f>IF(OR('Time Off Log'!$A295="",'Time Off Log'!$B295=""),"",'Time Off Log'!$B295&amp;"|"&amp;INT(N('Time Off Log'!$A295)))</f>
        <v/>
      </c>
      <c r="G295" t="str">
        <f>IF(F295="","",IF('Time Off Log'!$C295="","•",IF(N('Time Off Log'!$D295)&gt;=IF(Settings!$B$8="Days",1,Settings!$B$9),UPPER(LEFT('Time Off Log'!$C295,1)),LOWER(LEFT('Time Off Log'!$C295,1)))))</f>
        <v/>
      </c>
    </row>
    <row r="296" spans="6:7" x14ac:dyDescent="0.25">
      <c r="F296" t="str">
        <f>IF(OR('Time Off Log'!$A296="",'Time Off Log'!$B296=""),"",'Time Off Log'!$B296&amp;"|"&amp;INT(N('Time Off Log'!$A296)))</f>
        <v/>
      </c>
      <c r="G296" t="str">
        <f>IF(F296="","",IF('Time Off Log'!$C296="","•",IF(N('Time Off Log'!$D296)&gt;=IF(Settings!$B$8="Days",1,Settings!$B$9),UPPER(LEFT('Time Off Log'!$C296,1)),LOWER(LEFT('Time Off Log'!$C296,1)))))</f>
        <v/>
      </c>
    </row>
    <row r="297" spans="6:7" x14ac:dyDescent="0.25">
      <c r="F297" t="str">
        <f>IF(OR('Time Off Log'!$A297="",'Time Off Log'!$B297=""),"",'Time Off Log'!$B297&amp;"|"&amp;INT(N('Time Off Log'!$A297)))</f>
        <v/>
      </c>
      <c r="G297" t="str">
        <f>IF(F297="","",IF('Time Off Log'!$C297="","•",IF(N('Time Off Log'!$D297)&gt;=IF(Settings!$B$8="Days",1,Settings!$B$9),UPPER(LEFT('Time Off Log'!$C297,1)),LOWER(LEFT('Time Off Log'!$C297,1)))))</f>
        <v/>
      </c>
    </row>
    <row r="298" spans="6:7" x14ac:dyDescent="0.25">
      <c r="F298" t="str">
        <f>IF(OR('Time Off Log'!$A298="",'Time Off Log'!$B298=""),"",'Time Off Log'!$B298&amp;"|"&amp;INT(N('Time Off Log'!$A298)))</f>
        <v/>
      </c>
      <c r="G298" t="str">
        <f>IF(F298="","",IF('Time Off Log'!$C298="","•",IF(N('Time Off Log'!$D298)&gt;=IF(Settings!$B$8="Days",1,Settings!$B$9),UPPER(LEFT('Time Off Log'!$C298,1)),LOWER(LEFT('Time Off Log'!$C298,1)))))</f>
        <v/>
      </c>
    </row>
    <row r="299" spans="6:7" x14ac:dyDescent="0.25">
      <c r="F299" t="str">
        <f>IF(OR('Time Off Log'!$A299="",'Time Off Log'!$B299=""),"",'Time Off Log'!$B299&amp;"|"&amp;INT(N('Time Off Log'!$A299)))</f>
        <v/>
      </c>
      <c r="G299" t="str">
        <f>IF(F299="","",IF('Time Off Log'!$C299="","•",IF(N('Time Off Log'!$D299)&gt;=IF(Settings!$B$8="Days",1,Settings!$B$9),UPPER(LEFT('Time Off Log'!$C299,1)),LOWER(LEFT('Time Off Log'!$C299,1)))))</f>
        <v/>
      </c>
    </row>
    <row r="300" spans="6:7" x14ac:dyDescent="0.25">
      <c r="F300" t="str">
        <f>IF(OR('Time Off Log'!$A300="",'Time Off Log'!$B300=""),"",'Time Off Log'!$B300&amp;"|"&amp;INT(N('Time Off Log'!$A300)))</f>
        <v/>
      </c>
      <c r="G300" t="str">
        <f>IF(F300="","",IF('Time Off Log'!$C300="","•",IF(N('Time Off Log'!$D300)&gt;=IF(Settings!$B$8="Days",1,Settings!$B$9),UPPER(LEFT('Time Off Log'!$C300,1)),LOWER(LEFT('Time Off Log'!$C300,1)))))</f>
        <v/>
      </c>
    </row>
    <row r="301" spans="6:7" x14ac:dyDescent="0.25">
      <c r="F301" t="str">
        <f>IF(OR('Time Off Log'!$A301="",'Time Off Log'!$B301=""),"",'Time Off Log'!$B301&amp;"|"&amp;INT(N('Time Off Log'!$A301)))</f>
        <v/>
      </c>
      <c r="G301" t="str">
        <f>IF(F301="","",IF('Time Off Log'!$C301="","•",IF(N('Time Off Log'!$D301)&gt;=IF(Settings!$B$8="Days",1,Settings!$B$9),UPPER(LEFT('Time Off Log'!$C301,1)),LOWER(LEFT('Time Off Log'!$C301,1)))))</f>
        <v/>
      </c>
    </row>
    <row r="302" spans="6:7" x14ac:dyDescent="0.25">
      <c r="F302" t="str">
        <f>IF(OR('Time Off Log'!$A302="",'Time Off Log'!$B302=""),"",'Time Off Log'!$B302&amp;"|"&amp;INT(N('Time Off Log'!$A302)))</f>
        <v/>
      </c>
      <c r="G302" t="str">
        <f>IF(F302="","",IF('Time Off Log'!$C302="","•",IF(N('Time Off Log'!$D302)&gt;=IF(Settings!$B$8="Days",1,Settings!$B$9),UPPER(LEFT('Time Off Log'!$C302,1)),LOWER(LEFT('Time Off Log'!$C302,1)))))</f>
        <v/>
      </c>
    </row>
    <row r="303" spans="6:7" x14ac:dyDescent="0.25">
      <c r="F303" t="str">
        <f>IF(OR('Time Off Log'!$A303="",'Time Off Log'!$B303=""),"",'Time Off Log'!$B303&amp;"|"&amp;INT(N('Time Off Log'!$A303)))</f>
        <v/>
      </c>
      <c r="G303" t="str">
        <f>IF(F303="","",IF('Time Off Log'!$C303="","•",IF(N('Time Off Log'!$D303)&gt;=IF(Settings!$B$8="Days",1,Settings!$B$9),UPPER(LEFT('Time Off Log'!$C303,1)),LOWER(LEFT('Time Off Log'!$C303,1)))))</f>
        <v/>
      </c>
    </row>
    <row r="304" spans="6:7" x14ac:dyDescent="0.25">
      <c r="F304" t="str">
        <f>IF(OR('Time Off Log'!$A304="",'Time Off Log'!$B304=""),"",'Time Off Log'!$B304&amp;"|"&amp;INT(N('Time Off Log'!$A304)))</f>
        <v/>
      </c>
      <c r="G304" t="str">
        <f>IF(F304="","",IF('Time Off Log'!$C304="","•",IF(N('Time Off Log'!$D304)&gt;=IF(Settings!$B$8="Days",1,Settings!$B$9),UPPER(LEFT('Time Off Log'!$C304,1)),LOWER(LEFT('Time Off Log'!$C304,1)))))</f>
        <v/>
      </c>
    </row>
    <row r="305" spans="6:7" x14ac:dyDescent="0.25">
      <c r="F305" t="str">
        <f>IF(OR('Time Off Log'!$A305="",'Time Off Log'!$B305=""),"",'Time Off Log'!$B305&amp;"|"&amp;INT(N('Time Off Log'!$A305)))</f>
        <v/>
      </c>
      <c r="G305" t="str">
        <f>IF(F305="","",IF('Time Off Log'!$C305="","•",IF(N('Time Off Log'!$D305)&gt;=IF(Settings!$B$8="Days",1,Settings!$B$9),UPPER(LEFT('Time Off Log'!$C305,1)),LOWER(LEFT('Time Off Log'!$C305,1)))))</f>
        <v/>
      </c>
    </row>
    <row r="306" spans="6:7" x14ac:dyDescent="0.25">
      <c r="F306" t="str">
        <f>IF(OR('Time Off Log'!$A306="",'Time Off Log'!$B306=""),"",'Time Off Log'!$B306&amp;"|"&amp;INT(N('Time Off Log'!$A306)))</f>
        <v/>
      </c>
      <c r="G306" t="str">
        <f>IF(F306="","",IF('Time Off Log'!$C306="","•",IF(N('Time Off Log'!$D306)&gt;=IF(Settings!$B$8="Days",1,Settings!$B$9),UPPER(LEFT('Time Off Log'!$C306,1)),LOWER(LEFT('Time Off Log'!$C306,1)))))</f>
        <v/>
      </c>
    </row>
    <row r="307" spans="6:7" x14ac:dyDescent="0.25">
      <c r="F307" t="str">
        <f>IF(OR('Time Off Log'!$A307="",'Time Off Log'!$B307=""),"",'Time Off Log'!$B307&amp;"|"&amp;INT(N('Time Off Log'!$A307)))</f>
        <v/>
      </c>
      <c r="G307" t="str">
        <f>IF(F307="","",IF('Time Off Log'!$C307="","•",IF(N('Time Off Log'!$D307)&gt;=IF(Settings!$B$8="Days",1,Settings!$B$9),UPPER(LEFT('Time Off Log'!$C307,1)),LOWER(LEFT('Time Off Log'!$C307,1)))))</f>
        <v/>
      </c>
    </row>
    <row r="308" spans="6:7" x14ac:dyDescent="0.25">
      <c r="F308" t="str">
        <f>IF(OR('Time Off Log'!$A308="",'Time Off Log'!$B308=""),"",'Time Off Log'!$B308&amp;"|"&amp;INT(N('Time Off Log'!$A308)))</f>
        <v/>
      </c>
      <c r="G308" t="str">
        <f>IF(F308="","",IF('Time Off Log'!$C308="","•",IF(N('Time Off Log'!$D308)&gt;=IF(Settings!$B$8="Days",1,Settings!$B$9),UPPER(LEFT('Time Off Log'!$C308,1)),LOWER(LEFT('Time Off Log'!$C308,1)))))</f>
        <v/>
      </c>
    </row>
    <row r="309" spans="6:7" x14ac:dyDescent="0.25">
      <c r="F309" t="str">
        <f>IF(OR('Time Off Log'!$A309="",'Time Off Log'!$B309=""),"",'Time Off Log'!$B309&amp;"|"&amp;INT(N('Time Off Log'!$A309)))</f>
        <v/>
      </c>
      <c r="G309" t="str">
        <f>IF(F309="","",IF('Time Off Log'!$C309="","•",IF(N('Time Off Log'!$D309)&gt;=IF(Settings!$B$8="Days",1,Settings!$B$9),UPPER(LEFT('Time Off Log'!$C309,1)),LOWER(LEFT('Time Off Log'!$C309,1)))))</f>
        <v/>
      </c>
    </row>
    <row r="310" spans="6:7" x14ac:dyDescent="0.25">
      <c r="F310" t="str">
        <f>IF(OR('Time Off Log'!$A310="",'Time Off Log'!$B310=""),"",'Time Off Log'!$B310&amp;"|"&amp;INT(N('Time Off Log'!$A310)))</f>
        <v/>
      </c>
      <c r="G310" t="str">
        <f>IF(F310="","",IF('Time Off Log'!$C310="","•",IF(N('Time Off Log'!$D310)&gt;=IF(Settings!$B$8="Days",1,Settings!$B$9),UPPER(LEFT('Time Off Log'!$C310,1)),LOWER(LEFT('Time Off Log'!$C310,1)))))</f>
        <v/>
      </c>
    </row>
    <row r="311" spans="6:7" x14ac:dyDescent="0.25">
      <c r="F311" t="str">
        <f>IF(OR('Time Off Log'!$A311="",'Time Off Log'!$B311=""),"",'Time Off Log'!$B311&amp;"|"&amp;INT(N('Time Off Log'!$A311)))</f>
        <v/>
      </c>
      <c r="G311" t="str">
        <f>IF(F311="","",IF('Time Off Log'!$C311="","•",IF(N('Time Off Log'!$D311)&gt;=IF(Settings!$B$8="Days",1,Settings!$B$9),UPPER(LEFT('Time Off Log'!$C311,1)),LOWER(LEFT('Time Off Log'!$C311,1)))))</f>
        <v/>
      </c>
    </row>
    <row r="312" spans="6:7" x14ac:dyDescent="0.25">
      <c r="F312" t="str">
        <f>IF(OR('Time Off Log'!$A312="",'Time Off Log'!$B312=""),"",'Time Off Log'!$B312&amp;"|"&amp;INT(N('Time Off Log'!$A312)))</f>
        <v/>
      </c>
      <c r="G312" t="str">
        <f>IF(F312="","",IF('Time Off Log'!$C312="","•",IF(N('Time Off Log'!$D312)&gt;=IF(Settings!$B$8="Days",1,Settings!$B$9),UPPER(LEFT('Time Off Log'!$C312,1)),LOWER(LEFT('Time Off Log'!$C312,1)))))</f>
        <v/>
      </c>
    </row>
    <row r="313" spans="6:7" x14ac:dyDescent="0.25">
      <c r="F313" t="str">
        <f>IF(OR('Time Off Log'!$A313="",'Time Off Log'!$B313=""),"",'Time Off Log'!$B313&amp;"|"&amp;INT(N('Time Off Log'!$A313)))</f>
        <v/>
      </c>
      <c r="G313" t="str">
        <f>IF(F313="","",IF('Time Off Log'!$C313="","•",IF(N('Time Off Log'!$D313)&gt;=IF(Settings!$B$8="Days",1,Settings!$B$9),UPPER(LEFT('Time Off Log'!$C313,1)),LOWER(LEFT('Time Off Log'!$C313,1)))))</f>
        <v/>
      </c>
    </row>
    <row r="314" spans="6:7" x14ac:dyDescent="0.25">
      <c r="F314" t="str">
        <f>IF(OR('Time Off Log'!$A314="",'Time Off Log'!$B314=""),"",'Time Off Log'!$B314&amp;"|"&amp;INT(N('Time Off Log'!$A314)))</f>
        <v/>
      </c>
      <c r="G314" t="str">
        <f>IF(F314="","",IF('Time Off Log'!$C314="","•",IF(N('Time Off Log'!$D314)&gt;=IF(Settings!$B$8="Days",1,Settings!$B$9),UPPER(LEFT('Time Off Log'!$C314,1)),LOWER(LEFT('Time Off Log'!$C314,1)))))</f>
        <v/>
      </c>
    </row>
    <row r="315" spans="6:7" x14ac:dyDescent="0.25">
      <c r="F315" t="str">
        <f>IF(OR('Time Off Log'!$A315="",'Time Off Log'!$B315=""),"",'Time Off Log'!$B315&amp;"|"&amp;INT(N('Time Off Log'!$A315)))</f>
        <v/>
      </c>
      <c r="G315" t="str">
        <f>IF(F315="","",IF('Time Off Log'!$C315="","•",IF(N('Time Off Log'!$D315)&gt;=IF(Settings!$B$8="Days",1,Settings!$B$9),UPPER(LEFT('Time Off Log'!$C315,1)),LOWER(LEFT('Time Off Log'!$C315,1)))))</f>
        <v/>
      </c>
    </row>
    <row r="316" spans="6:7" x14ac:dyDescent="0.25">
      <c r="F316" t="str">
        <f>IF(OR('Time Off Log'!$A316="",'Time Off Log'!$B316=""),"",'Time Off Log'!$B316&amp;"|"&amp;INT(N('Time Off Log'!$A316)))</f>
        <v/>
      </c>
      <c r="G316" t="str">
        <f>IF(F316="","",IF('Time Off Log'!$C316="","•",IF(N('Time Off Log'!$D316)&gt;=IF(Settings!$B$8="Days",1,Settings!$B$9),UPPER(LEFT('Time Off Log'!$C316,1)),LOWER(LEFT('Time Off Log'!$C316,1)))))</f>
        <v/>
      </c>
    </row>
    <row r="317" spans="6:7" x14ac:dyDescent="0.25">
      <c r="F317" t="str">
        <f>IF(OR('Time Off Log'!$A317="",'Time Off Log'!$B317=""),"",'Time Off Log'!$B317&amp;"|"&amp;INT(N('Time Off Log'!$A317)))</f>
        <v/>
      </c>
      <c r="G317" t="str">
        <f>IF(F317="","",IF('Time Off Log'!$C317="","•",IF(N('Time Off Log'!$D317)&gt;=IF(Settings!$B$8="Days",1,Settings!$B$9),UPPER(LEFT('Time Off Log'!$C317,1)),LOWER(LEFT('Time Off Log'!$C317,1)))))</f>
        <v/>
      </c>
    </row>
    <row r="318" spans="6:7" x14ac:dyDescent="0.25">
      <c r="F318" t="str">
        <f>IF(OR('Time Off Log'!$A318="",'Time Off Log'!$B318=""),"",'Time Off Log'!$B318&amp;"|"&amp;INT(N('Time Off Log'!$A318)))</f>
        <v/>
      </c>
      <c r="G318" t="str">
        <f>IF(F318="","",IF('Time Off Log'!$C318="","•",IF(N('Time Off Log'!$D318)&gt;=IF(Settings!$B$8="Days",1,Settings!$B$9),UPPER(LEFT('Time Off Log'!$C318,1)),LOWER(LEFT('Time Off Log'!$C318,1)))))</f>
        <v/>
      </c>
    </row>
    <row r="319" spans="6:7" x14ac:dyDescent="0.25">
      <c r="F319" t="str">
        <f>IF(OR('Time Off Log'!$A319="",'Time Off Log'!$B319=""),"",'Time Off Log'!$B319&amp;"|"&amp;INT(N('Time Off Log'!$A319)))</f>
        <v/>
      </c>
      <c r="G319" t="str">
        <f>IF(F319="","",IF('Time Off Log'!$C319="","•",IF(N('Time Off Log'!$D319)&gt;=IF(Settings!$B$8="Days",1,Settings!$B$9),UPPER(LEFT('Time Off Log'!$C319,1)),LOWER(LEFT('Time Off Log'!$C319,1)))))</f>
        <v/>
      </c>
    </row>
    <row r="320" spans="6:7" x14ac:dyDescent="0.25">
      <c r="F320" t="str">
        <f>IF(OR('Time Off Log'!$A320="",'Time Off Log'!$B320=""),"",'Time Off Log'!$B320&amp;"|"&amp;INT(N('Time Off Log'!$A320)))</f>
        <v/>
      </c>
      <c r="G320" t="str">
        <f>IF(F320="","",IF('Time Off Log'!$C320="","•",IF(N('Time Off Log'!$D320)&gt;=IF(Settings!$B$8="Days",1,Settings!$B$9),UPPER(LEFT('Time Off Log'!$C320,1)),LOWER(LEFT('Time Off Log'!$C320,1)))))</f>
        <v/>
      </c>
    </row>
    <row r="321" spans="6:7" x14ac:dyDescent="0.25">
      <c r="F321" t="str">
        <f>IF(OR('Time Off Log'!$A321="",'Time Off Log'!$B321=""),"",'Time Off Log'!$B321&amp;"|"&amp;INT(N('Time Off Log'!$A321)))</f>
        <v/>
      </c>
      <c r="G321" t="str">
        <f>IF(F321="","",IF('Time Off Log'!$C321="","•",IF(N('Time Off Log'!$D321)&gt;=IF(Settings!$B$8="Days",1,Settings!$B$9),UPPER(LEFT('Time Off Log'!$C321,1)),LOWER(LEFT('Time Off Log'!$C321,1)))))</f>
        <v/>
      </c>
    </row>
    <row r="322" spans="6:7" x14ac:dyDescent="0.25">
      <c r="F322" t="str">
        <f>IF(OR('Time Off Log'!$A322="",'Time Off Log'!$B322=""),"",'Time Off Log'!$B322&amp;"|"&amp;INT(N('Time Off Log'!$A322)))</f>
        <v/>
      </c>
      <c r="G322" t="str">
        <f>IF(F322="","",IF('Time Off Log'!$C322="","•",IF(N('Time Off Log'!$D322)&gt;=IF(Settings!$B$8="Days",1,Settings!$B$9),UPPER(LEFT('Time Off Log'!$C322,1)),LOWER(LEFT('Time Off Log'!$C322,1)))))</f>
        <v/>
      </c>
    </row>
    <row r="323" spans="6:7" x14ac:dyDescent="0.25">
      <c r="F323" t="str">
        <f>IF(OR('Time Off Log'!$A323="",'Time Off Log'!$B323=""),"",'Time Off Log'!$B323&amp;"|"&amp;INT(N('Time Off Log'!$A323)))</f>
        <v/>
      </c>
      <c r="G323" t="str">
        <f>IF(F323="","",IF('Time Off Log'!$C323="","•",IF(N('Time Off Log'!$D323)&gt;=IF(Settings!$B$8="Days",1,Settings!$B$9),UPPER(LEFT('Time Off Log'!$C323,1)),LOWER(LEFT('Time Off Log'!$C323,1)))))</f>
        <v/>
      </c>
    </row>
    <row r="324" spans="6:7" x14ac:dyDescent="0.25">
      <c r="F324" t="str">
        <f>IF(OR('Time Off Log'!$A324="",'Time Off Log'!$B324=""),"",'Time Off Log'!$B324&amp;"|"&amp;INT(N('Time Off Log'!$A324)))</f>
        <v/>
      </c>
      <c r="G324" t="str">
        <f>IF(F324="","",IF('Time Off Log'!$C324="","•",IF(N('Time Off Log'!$D324)&gt;=IF(Settings!$B$8="Days",1,Settings!$B$9),UPPER(LEFT('Time Off Log'!$C324,1)),LOWER(LEFT('Time Off Log'!$C324,1)))))</f>
        <v/>
      </c>
    </row>
    <row r="325" spans="6:7" x14ac:dyDescent="0.25">
      <c r="F325" t="str">
        <f>IF(OR('Time Off Log'!$A325="",'Time Off Log'!$B325=""),"",'Time Off Log'!$B325&amp;"|"&amp;INT(N('Time Off Log'!$A325)))</f>
        <v/>
      </c>
      <c r="G325" t="str">
        <f>IF(F325="","",IF('Time Off Log'!$C325="","•",IF(N('Time Off Log'!$D325)&gt;=IF(Settings!$B$8="Days",1,Settings!$B$9),UPPER(LEFT('Time Off Log'!$C325,1)),LOWER(LEFT('Time Off Log'!$C325,1)))))</f>
        <v/>
      </c>
    </row>
    <row r="326" spans="6:7" x14ac:dyDescent="0.25">
      <c r="F326" t="str">
        <f>IF(OR('Time Off Log'!$A326="",'Time Off Log'!$B326=""),"",'Time Off Log'!$B326&amp;"|"&amp;INT(N('Time Off Log'!$A326)))</f>
        <v/>
      </c>
      <c r="G326" t="str">
        <f>IF(F326="","",IF('Time Off Log'!$C326="","•",IF(N('Time Off Log'!$D326)&gt;=IF(Settings!$B$8="Days",1,Settings!$B$9),UPPER(LEFT('Time Off Log'!$C326,1)),LOWER(LEFT('Time Off Log'!$C326,1)))))</f>
        <v/>
      </c>
    </row>
    <row r="327" spans="6:7" x14ac:dyDescent="0.25">
      <c r="F327" t="str">
        <f>IF(OR('Time Off Log'!$A327="",'Time Off Log'!$B327=""),"",'Time Off Log'!$B327&amp;"|"&amp;INT(N('Time Off Log'!$A327)))</f>
        <v/>
      </c>
      <c r="G327" t="str">
        <f>IF(F327="","",IF('Time Off Log'!$C327="","•",IF(N('Time Off Log'!$D327)&gt;=IF(Settings!$B$8="Days",1,Settings!$B$9),UPPER(LEFT('Time Off Log'!$C327,1)),LOWER(LEFT('Time Off Log'!$C327,1)))))</f>
        <v/>
      </c>
    </row>
    <row r="328" spans="6:7" x14ac:dyDescent="0.25">
      <c r="F328" t="str">
        <f>IF(OR('Time Off Log'!$A328="",'Time Off Log'!$B328=""),"",'Time Off Log'!$B328&amp;"|"&amp;INT(N('Time Off Log'!$A328)))</f>
        <v/>
      </c>
      <c r="G328" t="str">
        <f>IF(F328="","",IF('Time Off Log'!$C328="","•",IF(N('Time Off Log'!$D328)&gt;=IF(Settings!$B$8="Days",1,Settings!$B$9),UPPER(LEFT('Time Off Log'!$C328,1)),LOWER(LEFT('Time Off Log'!$C328,1)))))</f>
        <v/>
      </c>
    </row>
    <row r="329" spans="6:7" x14ac:dyDescent="0.25">
      <c r="F329" t="str">
        <f>IF(OR('Time Off Log'!$A329="",'Time Off Log'!$B329=""),"",'Time Off Log'!$B329&amp;"|"&amp;INT(N('Time Off Log'!$A329)))</f>
        <v/>
      </c>
      <c r="G329" t="str">
        <f>IF(F329="","",IF('Time Off Log'!$C329="","•",IF(N('Time Off Log'!$D329)&gt;=IF(Settings!$B$8="Days",1,Settings!$B$9),UPPER(LEFT('Time Off Log'!$C329,1)),LOWER(LEFT('Time Off Log'!$C329,1)))))</f>
        <v/>
      </c>
    </row>
    <row r="330" spans="6:7" x14ac:dyDescent="0.25">
      <c r="F330" t="str">
        <f>IF(OR('Time Off Log'!$A330="",'Time Off Log'!$B330=""),"",'Time Off Log'!$B330&amp;"|"&amp;INT(N('Time Off Log'!$A330)))</f>
        <v/>
      </c>
      <c r="G330" t="str">
        <f>IF(F330="","",IF('Time Off Log'!$C330="","•",IF(N('Time Off Log'!$D330)&gt;=IF(Settings!$B$8="Days",1,Settings!$B$9),UPPER(LEFT('Time Off Log'!$C330,1)),LOWER(LEFT('Time Off Log'!$C330,1)))))</f>
        <v/>
      </c>
    </row>
    <row r="331" spans="6:7" x14ac:dyDescent="0.25">
      <c r="F331" t="str">
        <f>IF(OR('Time Off Log'!$A331="",'Time Off Log'!$B331=""),"",'Time Off Log'!$B331&amp;"|"&amp;INT(N('Time Off Log'!$A331)))</f>
        <v/>
      </c>
      <c r="G331" t="str">
        <f>IF(F331="","",IF('Time Off Log'!$C331="","•",IF(N('Time Off Log'!$D331)&gt;=IF(Settings!$B$8="Days",1,Settings!$B$9),UPPER(LEFT('Time Off Log'!$C331,1)),LOWER(LEFT('Time Off Log'!$C331,1)))))</f>
        <v/>
      </c>
    </row>
    <row r="332" spans="6:7" x14ac:dyDescent="0.25">
      <c r="F332" t="str">
        <f>IF(OR('Time Off Log'!$A332="",'Time Off Log'!$B332=""),"",'Time Off Log'!$B332&amp;"|"&amp;INT(N('Time Off Log'!$A332)))</f>
        <v/>
      </c>
      <c r="G332" t="str">
        <f>IF(F332="","",IF('Time Off Log'!$C332="","•",IF(N('Time Off Log'!$D332)&gt;=IF(Settings!$B$8="Days",1,Settings!$B$9),UPPER(LEFT('Time Off Log'!$C332,1)),LOWER(LEFT('Time Off Log'!$C332,1)))))</f>
        <v/>
      </c>
    </row>
    <row r="333" spans="6:7" x14ac:dyDescent="0.25">
      <c r="F333" t="str">
        <f>IF(OR('Time Off Log'!$A333="",'Time Off Log'!$B333=""),"",'Time Off Log'!$B333&amp;"|"&amp;INT(N('Time Off Log'!$A333)))</f>
        <v/>
      </c>
      <c r="G333" t="str">
        <f>IF(F333="","",IF('Time Off Log'!$C333="","•",IF(N('Time Off Log'!$D333)&gt;=IF(Settings!$B$8="Days",1,Settings!$B$9),UPPER(LEFT('Time Off Log'!$C333,1)),LOWER(LEFT('Time Off Log'!$C333,1)))))</f>
        <v/>
      </c>
    </row>
    <row r="334" spans="6:7" x14ac:dyDescent="0.25">
      <c r="F334" t="str">
        <f>IF(OR('Time Off Log'!$A334="",'Time Off Log'!$B334=""),"",'Time Off Log'!$B334&amp;"|"&amp;INT(N('Time Off Log'!$A334)))</f>
        <v/>
      </c>
      <c r="G334" t="str">
        <f>IF(F334="","",IF('Time Off Log'!$C334="","•",IF(N('Time Off Log'!$D334)&gt;=IF(Settings!$B$8="Days",1,Settings!$B$9),UPPER(LEFT('Time Off Log'!$C334,1)),LOWER(LEFT('Time Off Log'!$C334,1)))))</f>
        <v/>
      </c>
    </row>
    <row r="335" spans="6:7" x14ac:dyDescent="0.25">
      <c r="F335" t="str">
        <f>IF(OR('Time Off Log'!$A335="",'Time Off Log'!$B335=""),"",'Time Off Log'!$B335&amp;"|"&amp;INT(N('Time Off Log'!$A335)))</f>
        <v/>
      </c>
      <c r="G335" t="str">
        <f>IF(F335="","",IF('Time Off Log'!$C335="","•",IF(N('Time Off Log'!$D335)&gt;=IF(Settings!$B$8="Days",1,Settings!$B$9),UPPER(LEFT('Time Off Log'!$C335,1)),LOWER(LEFT('Time Off Log'!$C335,1)))))</f>
        <v/>
      </c>
    </row>
    <row r="336" spans="6:7" x14ac:dyDescent="0.25">
      <c r="F336" t="str">
        <f>IF(OR('Time Off Log'!$A336="",'Time Off Log'!$B336=""),"",'Time Off Log'!$B336&amp;"|"&amp;INT(N('Time Off Log'!$A336)))</f>
        <v/>
      </c>
      <c r="G336" t="str">
        <f>IF(F336="","",IF('Time Off Log'!$C336="","•",IF(N('Time Off Log'!$D336)&gt;=IF(Settings!$B$8="Days",1,Settings!$B$9),UPPER(LEFT('Time Off Log'!$C336,1)),LOWER(LEFT('Time Off Log'!$C336,1)))))</f>
        <v/>
      </c>
    </row>
    <row r="337" spans="6:7" x14ac:dyDescent="0.25">
      <c r="F337" t="str">
        <f>IF(OR('Time Off Log'!$A337="",'Time Off Log'!$B337=""),"",'Time Off Log'!$B337&amp;"|"&amp;INT(N('Time Off Log'!$A337)))</f>
        <v/>
      </c>
      <c r="G337" t="str">
        <f>IF(F337="","",IF('Time Off Log'!$C337="","•",IF(N('Time Off Log'!$D337)&gt;=IF(Settings!$B$8="Days",1,Settings!$B$9),UPPER(LEFT('Time Off Log'!$C337,1)),LOWER(LEFT('Time Off Log'!$C337,1)))))</f>
        <v/>
      </c>
    </row>
    <row r="338" spans="6:7" x14ac:dyDescent="0.25">
      <c r="F338" t="str">
        <f>IF(OR('Time Off Log'!$A338="",'Time Off Log'!$B338=""),"",'Time Off Log'!$B338&amp;"|"&amp;INT(N('Time Off Log'!$A338)))</f>
        <v/>
      </c>
      <c r="G338" t="str">
        <f>IF(F338="","",IF('Time Off Log'!$C338="","•",IF(N('Time Off Log'!$D338)&gt;=IF(Settings!$B$8="Days",1,Settings!$B$9),UPPER(LEFT('Time Off Log'!$C338,1)),LOWER(LEFT('Time Off Log'!$C338,1)))))</f>
        <v/>
      </c>
    </row>
    <row r="339" spans="6:7" x14ac:dyDescent="0.25">
      <c r="F339" t="str">
        <f>IF(OR('Time Off Log'!$A339="",'Time Off Log'!$B339=""),"",'Time Off Log'!$B339&amp;"|"&amp;INT(N('Time Off Log'!$A339)))</f>
        <v/>
      </c>
      <c r="G339" t="str">
        <f>IF(F339="","",IF('Time Off Log'!$C339="","•",IF(N('Time Off Log'!$D339)&gt;=IF(Settings!$B$8="Days",1,Settings!$B$9),UPPER(LEFT('Time Off Log'!$C339,1)),LOWER(LEFT('Time Off Log'!$C339,1)))))</f>
        <v/>
      </c>
    </row>
    <row r="340" spans="6:7" x14ac:dyDescent="0.25">
      <c r="F340" t="str">
        <f>IF(OR('Time Off Log'!$A340="",'Time Off Log'!$B340=""),"",'Time Off Log'!$B340&amp;"|"&amp;INT(N('Time Off Log'!$A340)))</f>
        <v/>
      </c>
      <c r="G340" t="str">
        <f>IF(F340="","",IF('Time Off Log'!$C340="","•",IF(N('Time Off Log'!$D340)&gt;=IF(Settings!$B$8="Days",1,Settings!$B$9),UPPER(LEFT('Time Off Log'!$C340,1)),LOWER(LEFT('Time Off Log'!$C340,1)))))</f>
        <v/>
      </c>
    </row>
    <row r="341" spans="6:7" x14ac:dyDescent="0.25">
      <c r="F341" t="str">
        <f>IF(OR('Time Off Log'!$A341="",'Time Off Log'!$B341=""),"",'Time Off Log'!$B341&amp;"|"&amp;INT(N('Time Off Log'!$A341)))</f>
        <v/>
      </c>
      <c r="G341" t="str">
        <f>IF(F341="","",IF('Time Off Log'!$C341="","•",IF(N('Time Off Log'!$D341)&gt;=IF(Settings!$B$8="Days",1,Settings!$B$9),UPPER(LEFT('Time Off Log'!$C341,1)),LOWER(LEFT('Time Off Log'!$C341,1)))))</f>
        <v/>
      </c>
    </row>
    <row r="342" spans="6:7" x14ac:dyDescent="0.25">
      <c r="F342" t="str">
        <f>IF(OR('Time Off Log'!$A342="",'Time Off Log'!$B342=""),"",'Time Off Log'!$B342&amp;"|"&amp;INT(N('Time Off Log'!$A342)))</f>
        <v/>
      </c>
      <c r="G342" t="str">
        <f>IF(F342="","",IF('Time Off Log'!$C342="","•",IF(N('Time Off Log'!$D342)&gt;=IF(Settings!$B$8="Days",1,Settings!$B$9),UPPER(LEFT('Time Off Log'!$C342,1)),LOWER(LEFT('Time Off Log'!$C342,1)))))</f>
        <v/>
      </c>
    </row>
    <row r="343" spans="6:7" x14ac:dyDescent="0.25">
      <c r="F343" t="str">
        <f>IF(OR('Time Off Log'!$A343="",'Time Off Log'!$B343=""),"",'Time Off Log'!$B343&amp;"|"&amp;INT(N('Time Off Log'!$A343)))</f>
        <v/>
      </c>
      <c r="G343" t="str">
        <f>IF(F343="","",IF('Time Off Log'!$C343="","•",IF(N('Time Off Log'!$D343)&gt;=IF(Settings!$B$8="Days",1,Settings!$B$9),UPPER(LEFT('Time Off Log'!$C343,1)),LOWER(LEFT('Time Off Log'!$C343,1)))))</f>
        <v/>
      </c>
    </row>
    <row r="344" spans="6:7" x14ac:dyDescent="0.25">
      <c r="F344" t="str">
        <f>IF(OR('Time Off Log'!$A344="",'Time Off Log'!$B344=""),"",'Time Off Log'!$B344&amp;"|"&amp;INT(N('Time Off Log'!$A344)))</f>
        <v/>
      </c>
      <c r="G344" t="str">
        <f>IF(F344="","",IF('Time Off Log'!$C344="","•",IF(N('Time Off Log'!$D344)&gt;=IF(Settings!$B$8="Days",1,Settings!$B$9),UPPER(LEFT('Time Off Log'!$C344,1)),LOWER(LEFT('Time Off Log'!$C344,1)))))</f>
        <v/>
      </c>
    </row>
    <row r="345" spans="6:7" x14ac:dyDescent="0.25">
      <c r="F345" t="str">
        <f>IF(OR('Time Off Log'!$A345="",'Time Off Log'!$B345=""),"",'Time Off Log'!$B345&amp;"|"&amp;INT(N('Time Off Log'!$A345)))</f>
        <v/>
      </c>
      <c r="G345" t="str">
        <f>IF(F345="","",IF('Time Off Log'!$C345="","•",IF(N('Time Off Log'!$D345)&gt;=IF(Settings!$B$8="Days",1,Settings!$B$9),UPPER(LEFT('Time Off Log'!$C345,1)),LOWER(LEFT('Time Off Log'!$C345,1)))))</f>
        <v/>
      </c>
    </row>
    <row r="346" spans="6:7" x14ac:dyDescent="0.25">
      <c r="F346" t="str">
        <f>IF(OR('Time Off Log'!$A346="",'Time Off Log'!$B346=""),"",'Time Off Log'!$B346&amp;"|"&amp;INT(N('Time Off Log'!$A346)))</f>
        <v/>
      </c>
      <c r="G346" t="str">
        <f>IF(F346="","",IF('Time Off Log'!$C346="","•",IF(N('Time Off Log'!$D346)&gt;=IF(Settings!$B$8="Days",1,Settings!$B$9),UPPER(LEFT('Time Off Log'!$C346,1)),LOWER(LEFT('Time Off Log'!$C346,1)))))</f>
        <v/>
      </c>
    </row>
    <row r="347" spans="6:7" x14ac:dyDescent="0.25">
      <c r="F347" t="str">
        <f>IF(OR('Time Off Log'!$A347="",'Time Off Log'!$B347=""),"",'Time Off Log'!$B347&amp;"|"&amp;INT(N('Time Off Log'!$A347)))</f>
        <v/>
      </c>
      <c r="G347" t="str">
        <f>IF(F347="","",IF('Time Off Log'!$C347="","•",IF(N('Time Off Log'!$D347)&gt;=IF(Settings!$B$8="Days",1,Settings!$B$9),UPPER(LEFT('Time Off Log'!$C347,1)),LOWER(LEFT('Time Off Log'!$C347,1)))))</f>
        <v/>
      </c>
    </row>
    <row r="348" spans="6:7" x14ac:dyDescent="0.25">
      <c r="F348" t="str">
        <f>IF(OR('Time Off Log'!$A348="",'Time Off Log'!$B348=""),"",'Time Off Log'!$B348&amp;"|"&amp;INT(N('Time Off Log'!$A348)))</f>
        <v/>
      </c>
      <c r="G348" t="str">
        <f>IF(F348="","",IF('Time Off Log'!$C348="","•",IF(N('Time Off Log'!$D348)&gt;=IF(Settings!$B$8="Days",1,Settings!$B$9),UPPER(LEFT('Time Off Log'!$C348,1)),LOWER(LEFT('Time Off Log'!$C348,1)))))</f>
        <v/>
      </c>
    </row>
    <row r="349" spans="6:7" x14ac:dyDescent="0.25">
      <c r="F349" t="str">
        <f>IF(OR('Time Off Log'!$A349="",'Time Off Log'!$B349=""),"",'Time Off Log'!$B349&amp;"|"&amp;INT(N('Time Off Log'!$A349)))</f>
        <v/>
      </c>
      <c r="G349" t="str">
        <f>IF(F349="","",IF('Time Off Log'!$C349="","•",IF(N('Time Off Log'!$D349)&gt;=IF(Settings!$B$8="Days",1,Settings!$B$9),UPPER(LEFT('Time Off Log'!$C349,1)),LOWER(LEFT('Time Off Log'!$C349,1)))))</f>
        <v/>
      </c>
    </row>
    <row r="350" spans="6:7" x14ac:dyDescent="0.25">
      <c r="F350" t="str">
        <f>IF(OR('Time Off Log'!$A350="",'Time Off Log'!$B350=""),"",'Time Off Log'!$B350&amp;"|"&amp;INT(N('Time Off Log'!$A350)))</f>
        <v/>
      </c>
      <c r="G350" t="str">
        <f>IF(F350="","",IF('Time Off Log'!$C350="","•",IF(N('Time Off Log'!$D350)&gt;=IF(Settings!$B$8="Days",1,Settings!$B$9),UPPER(LEFT('Time Off Log'!$C350,1)),LOWER(LEFT('Time Off Log'!$C350,1)))))</f>
        <v/>
      </c>
    </row>
    <row r="351" spans="6:7" x14ac:dyDescent="0.25">
      <c r="F351" t="str">
        <f>IF(OR('Time Off Log'!$A351="",'Time Off Log'!$B351=""),"",'Time Off Log'!$B351&amp;"|"&amp;INT(N('Time Off Log'!$A351)))</f>
        <v/>
      </c>
      <c r="G351" t="str">
        <f>IF(F351="","",IF('Time Off Log'!$C351="","•",IF(N('Time Off Log'!$D351)&gt;=IF(Settings!$B$8="Days",1,Settings!$B$9),UPPER(LEFT('Time Off Log'!$C351,1)),LOWER(LEFT('Time Off Log'!$C351,1)))))</f>
        <v/>
      </c>
    </row>
    <row r="352" spans="6:7" x14ac:dyDescent="0.25">
      <c r="F352" t="str">
        <f>IF(OR('Time Off Log'!$A352="",'Time Off Log'!$B352=""),"",'Time Off Log'!$B352&amp;"|"&amp;INT(N('Time Off Log'!$A352)))</f>
        <v/>
      </c>
      <c r="G352" t="str">
        <f>IF(F352="","",IF('Time Off Log'!$C352="","•",IF(N('Time Off Log'!$D352)&gt;=IF(Settings!$B$8="Days",1,Settings!$B$9),UPPER(LEFT('Time Off Log'!$C352,1)),LOWER(LEFT('Time Off Log'!$C352,1)))))</f>
        <v/>
      </c>
    </row>
    <row r="353" spans="6:7" x14ac:dyDescent="0.25">
      <c r="F353" t="str">
        <f>IF(OR('Time Off Log'!$A353="",'Time Off Log'!$B353=""),"",'Time Off Log'!$B353&amp;"|"&amp;INT(N('Time Off Log'!$A353)))</f>
        <v/>
      </c>
      <c r="G353" t="str">
        <f>IF(F353="","",IF('Time Off Log'!$C353="","•",IF(N('Time Off Log'!$D353)&gt;=IF(Settings!$B$8="Days",1,Settings!$B$9),UPPER(LEFT('Time Off Log'!$C353,1)),LOWER(LEFT('Time Off Log'!$C353,1)))))</f>
        <v/>
      </c>
    </row>
    <row r="354" spans="6:7" x14ac:dyDescent="0.25">
      <c r="F354" t="str">
        <f>IF(OR('Time Off Log'!$A354="",'Time Off Log'!$B354=""),"",'Time Off Log'!$B354&amp;"|"&amp;INT(N('Time Off Log'!$A354)))</f>
        <v/>
      </c>
      <c r="G354" t="str">
        <f>IF(F354="","",IF('Time Off Log'!$C354="","•",IF(N('Time Off Log'!$D354)&gt;=IF(Settings!$B$8="Days",1,Settings!$B$9),UPPER(LEFT('Time Off Log'!$C354,1)),LOWER(LEFT('Time Off Log'!$C354,1)))))</f>
        <v/>
      </c>
    </row>
    <row r="355" spans="6:7" x14ac:dyDescent="0.25">
      <c r="F355" t="str">
        <f>IF(OR('Time Off Log'!$A355="",'Time Off Log'!$B355=""),"",'Time Off Log'!$B355&amp;"|"&amp;INT(N('Time Off Log'!$A355)))</f>
        <v/>
      </c>
      <c r="G355" t="str">
        <f>IF(F355="","",IF('Time Off Log'!$C355="","•",IF(N('Time Off Log'!$D355)&gt;=IF(Settings!$B$8="Days",1,Settings!$B$9),UPPER(LEFT('Time Off Log'!$C355,1)),LOWER(LEFT('Time Off Log'!$C355,1)))))</f>
        <v/>
      </c>
    </row>
    <row r="356" spans="6:7" x14ac:dyDescent="0.25">
      <c r="F356" t="str">
        <f>IF(OR('Time Off Log'!$A356="",'Time Off Log'!$B356=""),"",'Time Off Log'!$B356&amp;"|"&amp;INT(N('Time Off Log'!$A356)))</f>
        <v/>
      </c>
      <c r="G356" t="str">
        <f>IF(F356="","",IF('Time Off Log'!$C356="","•",IF(N('Time Off Log'!$D356)&gt;=IF(Settings!$B$8="Days",1,Settings!$B$9),UPPER(LEFT('Time Off Log'!$C356,1)),LOWER(LEFT('Time Off Log'!$C356,1)))))</f>
        <v/>
      </c>
    </row>
    <row r="357" spans="6:7" x14ac:dyDescent="0.25">
      <c r="F357" t="str">
        <f>IF(OR('Time Off Log'!$A357="",'Time Off Log'!$B357=""),"",'Time Off Log'!$B357&amp;"|"&amp;INT(N('Time Off Log'!$A357)))</f>
        <v/>
      </c>
      <c r="G357" t="str">
        <f>IF(F357="","",IF('Time Off Log'!$C357="","•",IF(N('Time Off Log'!$D357)&gt;=IF(Settings!$B$8="Days",1,Settings!$B$9),UPPER(LEFT('Time Off Log'!$C357,1)),LOWER(LEFT('Time Off Log'!$C357,1)))))</f>
        <v/>
      </c>
    </row>
    <row r="358" spans="6:7" x14ac:dyDescent="0.25">
      <c r="F358" t="str">
        <f>IF(OR('Time Off Log'!$A358="",'Time Off Log'!$B358=""),"",'Time Off Log'!$B358&amp;"|"&amp;INT(N('Time Off Log'!$A358)))</f>
        <v/>
      </c>
      <c r="G358" t="str">
        <f>IF(F358="","",IF('Time Off Log'!$C358="","•",IF(N('Time Off Log'!$D358)&gt;=IF(Settings!$B$8="Days",1,Settings!$B$9),UPPER(LEFT('Time Off Log'!$C358,1)),LOWER(LEFT('Time Off Log'!$C358,1)))))</f>
        <v/>
      </c>
    </row>
    <row r="359" spans="6:7" x14ac:dyDescent="0.25">
      <c r="F359" t="str">
        <f>IF(OR('Time Off Log'!$A359="",'Time Off Log'!$B359=""),"",'Time Off Log'!$B359&amp;"|"&amp;INT(N('Time Off Log'!$A359)))</f>
        <v/>
      </c>
      <c r="G359" t="str">
        <f>IF(F359="","",IF('Time Off Log'!$C359="","•",IF(N('Time Off Log'!$D359)&gt;=IF(Settings!$B$8="Days",1,Settings!$B$9),UPPER(LEFT('Time Off Log'!$C359,1)),LOWER(LEFT('Time Off Log'!$C359,1)))))</f>
        <v/>
      </c>
    </row>
    <row r="360" spans="6:7" x14ac:dyDescent="0.25">
      <c r="F360" t="str">
        <f>IF(OR('Time Off Log'!$A360="",'Time Off Log'!$B360=""),"",'Time Off Log'!$B360&amp;"|"&amp;INT(N('Time Off Log'!$A360)))</f>
        <v/>
      </c>
      <c r="G360" t="str">
        <f>IF(F360="","",IF('Time Off Log'!$C360="","•",IF(N('Time Off Log'!$D360)&gt;=IF(Settings!$B$8="Days",1,Settings!$B$9),UPPER(LEFT('Time Off Log'!$C360,1)),LOWER(LEFT('Time Off Log'!$C360,1)))))</f>
        <v/>
      </c>
    </row>
    <row r="361" spans="6:7" x14ac:dyDescent="0.25">
      <c r="F361" t="str">
        <f>IF(OR('Time Off Log'!$A361="",'Time Off Log'!$B361=""),"",'Time Off Log'!$B361&amp;"|"&amp;INT(N('Time Off Log'!$A361)))</f>
        <v/>
      </c>
      <c r="G361" t="str">
        <f>IF(F361="","",IF('Time Off Log'!$C361="","•",IF(N('Time Off Log'!$D361)&gt;=IF(Settings!$B$8="Days",1,Settings!$B$9),UPPER(LEFT('Time Off Log'!$C361,1)),LOWER(LEFT('Time Off Log'!$C361,1)))))</f>
        <v/>
      </c>
    </row>
    <row r="362" spans="6:7" x14ac:dyDescent="0.25">
      <c r="F362" t="str">
        <f>IF(OR('Time Off Log'!$A362="",'Time Off Log'!$B362=""),"",'Time Off Log'!$B362&amp;"|"&amp;INT(N('Time Off Log'!$A362)))</f>
        <v/>
      </c>
      <c r="G362" t="str">
        <f>IF(F362="","",IF('Time Off Log'!$C362="","•",IF(N('Time Off Log'!$D362)&gt;=IF(Settings!$B$8="Days",1,Settings!$B$9),UPPER(LEFT('Time Off Log'!$C362,1)),LOWER(LEFT('Time Off Log'!$C362,1)))))</f>
        <v/>
      </c>
    </row>
    <row r="363" spans="6:7" x14ac:dyDescent="0.25">
      <c r="F363" t="str">
        <f>IF(OR('Time Off Log'!$A363="",'Time Off Log'!$B363=""),"",'Time Off Log'!$B363&amp;"|"&amp;INT(N('Time Off Log'!$A363)))</f>
        <v/>
      </c>
      <c r="G363" t="str">
        <f>IF(F363="","",IF('Time Off Log'!$C363="","•",IF(N('Time Off Log'!$D363)&gt;=IF(Settings!$B$8="Days",1,Settings!$B$9),UPPER(LEFT('Time Off Log'!$C363,1)),LOWER(LEFT('Time Off Log'!$C363,1)))))</f>
        <v/>
      </c>
    </row>
    <row r="364" spans="6:7" x14ac:dyDescent="0.25">
      <c r="F364" t="str">
        <f>IF(OR('Time Off Log'!$A364="",'Time Off Log'!$B364=""),"",'Time Off Log'!$B364&amp;"|"&amp;INT(N('Time Off Log'!$A364)))</f>
        <v/>
      </c>
      <c r="G364" t="str">
        <f>IF(F364="","",IF('Time Off Log'!$C364="","•",IF(N('Time Off Log'!$D364)&gt;=IF(Settings!$B$8="Days",1,Settings!$B$9),UPPER(LEFT('Time Off Log'!$C364,1)),LOWER(LEFT('Time Off Log'!$C364,1)))))</f>
        <v/>
      </c>
    </row>
    <row r="365" spans="6:7" x14ac:dyDescent="0.25">
      <c r="F365" t="str">
        <f>IF(OR('Time Off Log'!$A365="",'Time Off Log'!$B365=""),"",'Time Off Log'!$B365&amp;"|"&amp;INT(N('Time Off Log'!$A365)))</f>
        <v/>
      </c>
      <c r="G365" t="str">
        <f>IF(F365="","",IF('Time Off Log'!$C365="","•",IF(N('Time Off Log'!$D365)&gt;=IF(Settings!$B$8="Days",1,Settings!$B$9),UPPER(LEFT('Time Off Log'!$C365,1)),LOWER(LEFT('Time Off Log'!$C365,1)))))</f>
        <v/>
      </c>
    </row>
    <row r="366" spans="6:7" x14ac:dyDescent="0.25">
      <c r="F366" t="str">
        <f>IF(OR('Time Off Log'!$A366="",'Time Off Log'!$B366=""),"",'Time Off Log'!$B366&amp;"|"&amp;INT(N('Time Off Log'!$A366)))</f>
        <v/>
      </c>
      <c r="G366" t="str">
        <f>IF(F366="","",IF('Time Off Log'!$C366="","•",IF(N('Time Off Log'!$D366)&gt;=IF(Settings!$B$8="Days",1,Settings!$B$9),UPPER(LEFT('Time Off Log'!$C366,1)),LOWER(LEFT('Time Off Log'!$C366,1)))))</f>
        <v/>
      </c>
    </row>
    <row r="367" spans="6:7" x14ac:dyDescent="0.25">
      <c r="F367" t="str">
        <f>IF(OR('Time Off Log'!$A367="",'Time Off Log'!$B367=""),"",'Time Off Log'!$B367&amp;"|"&amp;INT(N('Time Off Log'!$A367)))</f>
        <v/>
      </c>
      <c r="G367" t="str">
        <f>IF(F367="","",IF('Time Off Log'!$C367="","•",IF(N('Time Off Log'!$D367)&gt;=IF(Settings!$B$8="Days",1,Settings!$B$9),UPPER(LEFT('Time Off Log'!$C367,1)),LOWER(LEFT('Time Off Log'!$C367,1)))))</f>
        <v/>
      </c>
    </row>
    <row r="368" spans="6:7" x14ac:dyDescent="0.25">
      <c r="F368" t="str">
        <f>IF(OR('Time Off Log'!$A368="",'Time Off Log'!$B368=""),"",'Time Off Log'!$B368&amp;"|"&amp;INT(N('Time Off Log'!$A368)))</f>
        <v/>
      </c>
      <c r="G368" t="str">
        <f>IF(F368="","",IF('Time Off Log'!$C368="","•",IF(N('Time Off Log'!$D368)&gt;=IF(Settings!$B$8="Days",1,Settings!$B$9),UPPER(LEFT('Time Off Log'!$C368,1)),LOWER(LEFT('Time Off Log'!$C368,1)))))</f>
        <v/>
      </c>
    </row>
    <row r="369" spans="6:7" x14ac:dyDescent="0.25">
      <c r="F369" t="str">
        <f>IF(OR('Time Off Log'!$A369="",'Time Off Log'!$B369=""),"",'Time Off Log'!$B369&amp;"|"&amp;INT(N('Time Off Log'!$A369)))</f>
        <v/>
      </c>
      <c r="G369" t="str">
        <f>IF(F369="","",IF('Time Off Log'!$C369="","•",IF(N('Time Off Log'!$D369)&gt;=IF(Settings!$B$8="Days",1,Settings!$B$9),UPPER(LEFT('Time Off Log'!$C369,1)),LOWER(LEFT('Time Off Log'!$C369,1)))))</f>
        <v/>
      </c>
    </row>
    <row r="370" spans="6:7" x14ac:dyDescent="0.25">
      <c r="F370" t="str">
        <f>IF(OR('Time Off Log'!$A370="",'Time Off Log'!$B370=""),"",'Time Off Log'!$B370&amp;"|"&amp;INT(N('Time Off Log'!$A370)))</f>
        <v/>
      </c>
      <c r="G370" t="str">
        <f>IF(F370="","",IF('Time Off Log'!$C370="","•",IF(N('Time Off Log'!$D370)&gt;=IF(Settings!$B$8="Days",1,Settings!$B$9),UPPER(LEFT('Time Off Log'!$C370,1)),LOWER(LEFT('Time Off Log'!$C370,1)))))</f>
        <v/>
      </c>
    </row>
    <row r="371" spans="6:7" x14ac:dyDescent="0.25">
      <c r="F371" t="str">
        <f>IF(OR('Time Off Log'!$A371="",'Time Off Log'!$B371=""),"",'Time Off Log'!$B371&amp;"|"&amp;INT(N('Time Off Log'!$A371)))</f>
        <v/>
      </c>
      <c r="G371" t="str">
        <f>IF(F371="","",IF('Time Off Log'!$C371="","•",IF(N('Time Off Log'!$D371)&gt;=IF(Settings!$B$8="Days",1,Settings!$B$9),UPPER(LEFT('Time Off Log'!$C371,1)),LOWER(LEFT('Time Off Log'!$C371,1)))))</f>
        <v/>
      </c>
    </row>
    <row r="372" spans="6:7" x14ac:dyDescent="0.25">
      <c r="F372" t="str">
        <f>IF(OR('Time Off Log'!$A372="",'Time Off Log'!$B372=""),"",'Time Off Log'!$B372&amp;"|"&amp;INT(N('Time Off Log'!$A372)))</f>
        <v/>
      </c>
      <c r="G372" t="str">
        <f>IF(F372="","",IF('Time Off Log'!$C372="","•",IF(N('Time Off Log'!$D372)&gt;=IF(Settings!$B$8="Days",1,Settings!$B$9),UPPER(LEFT('Time Off Log'!$C372,1)),LOWER(LEFT('Time Off Log'!$C372,1)))))</f>
        <v/>
      </c>
    </row>
    <row r="373" spans="6:7" x14ac:dyDescent="0.25">
      <c r="F373" t="str">
        <f>IF(OR('Time Off Log'!$A373="",'Time Off Log'!$B373=""),"",'Time Off Log'!$B373&amp;"|"&amp;INT(N('Time Off Log'!$A373)))</f>
        <v/>
      </c>
      <c r="G373" t="str">
        <f>IF(F373="","",IF('Time Off Log'!$C373="","•",IF(N('Time Off Log'!$D373)&gt;=IF(Settings!$B$8="Days",1,Settings!$B$9),UPPER(LEFT('Time Off Log'!$C373,1)),LOWER(LEFT('Time Off Log'!$C373,1)))))</f>
        <v/>
      </c>
    </row>
    <row r="374" spans="6:7" x14ac:dyDescent="0.25">
      <c r="F374" t="str">
        <f>IF(OR('Time Off Log'!$A374="",'Time Off Log'!$B374=""),"",'Time Off Log'!$B374&amp;"|"&amp;INT(N('Time Off Log'!$A374)))</f>
        <v/>
      </c>
      <c r="G374" t="str">
        <f>IF(F374="","",IF('Time Off Log'!$C374="","•",IF(N('Time Off Log'!$D374)&gt;=IF(Settings!$B$8="Days",1,Settings!$B$9),UPPER(LEFT('Time Off Log'!$C374,1)),LOWER(LEFT('Time Off Log'!$C374,1)))))</f>
        <v/>
      </c>
    </row>
    <row r="375" spans="6:7" x14ac:dyDescent="0.25">
      <c r="F375" t="str">
        <f>IF(OR('Time Off Log'!$A375="",'Time Off Log'!$B375=""),"",'Time Off Log'!$B375&amp;"|"&amp;INT(N('Time Off Log'!$A375)))</f>
        <v/>
      </c>
      <c r="G375" t="str">
        <f>IF(F375="","",IF('Time Off Log'!$C375="","•",IF(N('Time Off Log'!$D375)&gt;=IF(Settings!$B$8="Days",1,Settings!$B$9),UPPER(LEFT('Time Off Log'!$C375,1)),LOWER(LEFT('Time Off Log'!$C375,1)))))</f>
        <v/>
      </c>
    </row>
    <row r="376" spans="6:7" x14ac:dyDescent="0.25">
      <c r="F376" t="str">
        <f>IF(OR('Time Off Log'!$A376="",'Time Off Log'!$B376=""),"",'Time Off Log'!$B376&amp;"|"&amp;INT(N('Time Off Log'!$A376)))</f>
        <v/>
      </c>
      <c r="G376" t="str">
        <f>IF(F376="","",IF('Time Off Log'!$C376="","•",IF(N('Time Off Log'!$D376)&gt;=IF(Settings!$B$8="Days",1,Settings!$B$9),UPPER(LEFT('Time Off Log'!$C376,1)),LOWER(LEFT('Time Off Log'!$C376,1)))))</f>
        <v/>
      </c>
    </row>
    <row r="377" spans="6:7" x14ac:dyDescent="0.25">
      <c r="F377" t="str">
        <f>IF(OR('Time Off Log'!$A377="",'Time Off Log'!$B377=""),"",'Time Off Log'!$B377&amp;"|"&amp;INT(N('Time Off Log'!$A377)))</f>
        <v/>
      </c>
      <c r="G377" t="str">
        <f>IF(F377="","",IF('Time Off Log'!$C377="","•",IF(N('Time Off Log'!$D377)&gt;=IF(Settings!$B$8="Days",1,Settings!$B$9),UPPER(LEFT('Time Off Log'!$C377,1)),LOWER(LEFT('Time Off Log'!$C377,1)))))</f>
        <v/>
      </c>
    </row>
    <row r="378" spans="6:7" x14ac:dyDescent="0.25">
      <c r="F378" t="str">
        <f>IF(OR('Time Off Log'!$A378="",'Time Off Log'!$B378=""),"",'Time Off Log'!$B378&amp;"|"&amp;INT(N('Time Off Log'!$A378)))</f>
        <v/>
      </c>
      <c r="G378" t="str">
        <f>IF(F378="","",IF('Time Off Log'!$C378="","•",IF(N('Time Off Log'!$D378)&gt;=IF(Settings!$B$8="Days",1,Settings!$B$9),UPPER(LEFT('Time Off Log'!$C378,1)),LOWER(LEFT('Time Off Log'!$C378,1)))))</f>
        <v/>
      </c>
    </row>
    <row r="379" spans="6:7" x14ac:dyDescent="0.25">
      <c r="F379" t="str">
        <f>IF(OR('Time Off Log'!$A379="",'Time Off Log'!$B379=""),"",'Time Off Log'!$B379&amp;"|"&amp;INT(N('Time Off Log'!$A379)))</f>
        <v/>
      </c>
      <c r="G379" t="str">
        <f>IF(F379="","",IF('Time Off Log'!$C379="","•",IF(N('Time Off Log'!$D379)&gt;=IF(Settings!$B$8="Days",1,Settings!$B$9),UPPER(LEFT('Time Off Log'!$C379,1)),LOWER(LEFT('Time Off Log'!$C379,1)))))</f>
        <v/>
      </c>
    </row>
    <row r="380" spans="6:7" x14ac:dyDescent="0.25">
      <c r="F380" t="str">
        <f>IF(OR('Time Off Log'!$A380="",'Time Off Log'!$B380=""),"",'Time Off Log'!$B380&amp;"|"&amp;INT(N('Time Off Log'!$A380)))</f>
        <v/>
      </c>
      <c r="G380" t="str">
        <f>IF(F380="","",IF('Time Off Log'!$C380="","•",IF(N('Time Off Log'!$D380)&gt;=IF(Settings!$B$8="Days",1,Settings!$B$9),UPPER(LEFT('Time Off Log'!$C380,1)),LOWER(LEFT('Time Off Log'!$C380,1)))))</f>
        <v/>
      </c>
    </row>
    <row r="381" spans="6:7" x14ac:dyDescent="0.25">
      <c r="F381" t="str">
        <f>IF(OR('Time Off Log'!$A381="",'Time Off Log'!$B381=""),"",'Time Off Log'!$B381&amp;"|"&amp;INT(N('Time Off Log'!$A381)))</f>
        <v/>
      </c>
      <c r="G381" t="str">
        <f>IF(F381="","",IF('Time Off Log'!$C381="","•",IF(N('Time Off Log'!$D381)&gt;=IF(Settings!$B$8="Days",1,Settings!$B$9),UPPER(LEFT('Time Off Log'!$C381,1)),LOWER(LEFT('Time Off Log'!$C381,1)))))</f>
        <v/>
      </c>
    </row>
    <row r="382" spans="6:7" x14ac:dyDescent="0.25">
      <c r="F382" t="str">
        <f>IF(OR('Time Off Log'!$A382="",'Time Off Log'!$B382=""),"",'Time Off Log'!$B382&amp;"|"&amp;INT(N('Time Off Log'!$A382)))</f>
        <v/>
      </c>
      <c r="G382" t="str">
        <f>IF(F382="","",IF('Time Off Log'!$C382="","•",IF(N('Time Off Log'!$D382)&gt;=IF(Settings!$B$8="Days",1,Settings!$B$9),UPPER(LEFT('Time Off Log'!$C382,1)),LOWER(LEFT('Time Off Log'!$C382,1)))))</f>
        <v/>
      </c>
    </row>
    <row r="383" spans="6:7" x14ac:dyDescent="0.25">
      <c r="F383" t="str">
        <f>IF(OR('Time Off Log'!$A383="",'Time Off Log'!$B383=""),"",'Time Off Log'!$B383&amp;"|"&amp;INT(N('Time Off Log'!$A383)))</f>
        <v/>
      </c>
      <c r="G383" t="str">
        <f>IF(F383="","",IF('Time Off Log'!$C383="","•",IF(N('Time Off Log'!$D383)&gt;=IF(Settings!$B$8="Days",1,Settings!$B$9),UPPER(LEFT('Time Off Log'!$C383,1)),LOWER(LEFT('Time Off Log'!$C383,1)))))</f>
        <v/>
      </c>
    </row>
    <row r="384" spans="6:7" x14ac:dyDescent="0.25">
      <c r="F384" t="str">
        <f>IF(OR('Time Off Log'!$A384="",'Time Off Log'!$B384=""),"",'Time Off Log'!$B384&amp;"|"&amp;INT(N('Time Off Log'!$A384)))</f>
        <v/>
      </c>
      <c r="G384" t="str">
        <f>IF(F384="","",IF('Time Off Log'!$C384="","•",IF(N('Time Off Log'!$D384)&gt;=IF(Settings!$B$8="Days",1,Settings!$B$9),UPPER(LEFT('Time Off Log'!$C384,1)),LOWER(LEFT('Time Off Log'!$C384,1)))))</f>
        <v/>
      </c>
    </row>
    <row r="385" spans="6:7" x14ac:dyDescent="0.25">
      <c r="F385" t="str">
        <f>IF(OR('Time Off Log'!$A385="",'Time Off Log'!$B385=""),"",'Time Off Log'!$B385&amp;"|"&amp;INT(N('Time Off Log'!$A385)))</f>
        <v/>
      </c>
      <c r="G385" t="str">
        <f>IF(F385="","",IF('Time Off Log'!$C385="","•",IF(N('Time Off Log'!$D385)&gt;=IF(Settings!$B$8="Days",1,Settings!$B$9),UPPER(LEFT('Time Off Log'!$C385,1)),LOWER(LEFT('Time Off Log'!$C385,1)))))</f>
        <v/>
      </c>
    </row>
    <row r="386" spans="6:7" x14ac:dyDescent="0.25">
      <c r="F386" t="str">
        <f>IF(OR('Time Off Log'!$A386="",'Time Off Log'!$B386=""),"",'Time Off Log'!$B386&amp;"|"&amp;INT(N('Time Off Log'!$A386)))</f>
        <v/>
      </c>
      <c r="G386" t="str">
        <f>IF(F386="","",IF('Time Off Log'!$C386="","•",IF(N('Time Off Log'!$D386)&gt;=IF(Settings!$B$8="Days",1,Settings!$B$9),UPPER(LEFT('Time Off Log'!$C386,1)),LOWER(LEFT('Time Off Log'!$C386,1)))))</f>
        <v/>
      </c>
    </row>
    <row r="387" spans="6:7" x14ac:dyDescent="0.25">
      <c r="F387" t="str">
        <f>IF(OR('Time Off Log'!$A387="",'Time Off Log'!$B387=""),"",'Time Off Log'!$B387&amp;"|"&amp;INT(N('Time Off Log'!$A387)))</f>
        <v/>
      </c>
      <c r="G387" t="str">
        <f>IF(F387="","",IF('Time Off Log'!$C387="","•",IF(N('Time Off Log'!$D387)&gt;=IF(Settings!$B$8="Days",1,Settings!$B$9),UPPER(LEFT('Time Off Log'!$C387,1)),LOWER(LEFT('Time Off Log'!$C387,1)))))</f>
        <v/>
      </c>
    </row>
    <row r="388" spans="6:7" x14ac:dyDescent="0.25">
      <c r="F388" t="str">
        <f>IF(OR('Time Off Log'!$A388="",'Time Off Log'!$B388=""),"",'Time Off Log'!$B388&amp;"|"&amp;INT(N('Time Off Log'!$A388)))</f>
        <v/>
      </c>
      <c r="G388" t="str">
        <f>IF(F388="","",IF('Time Off Log'!$C388="","•",IF(N('Time Off Log'!$D388)&gt;=IF(Settings!$B$8="Days",1,Settings!$B$9),UPPER(LEFT('Time Off Log'!$C388,1)),LOWER(LEFT('Time Off Log'!$C388,1)))))</f>
        <v/>
      </c>
    </row>
    <row r="389" spans="6:7" x14ac:dyDescent="0.25">
      <c r="F389" t="str">
        <f>IF(OR('Time Off Log'!$A389="",'Time Off Log'!$B389=""),"",'Time Off Log'!$B389&amp;"|"&amp;INT(N('Time Off Log'!$A389)))</f>
        <v/>
      </c>
      <c r="G389" t="str">
        <f>IF(F389="","",IF('Time Off Log'!$C389="","•",IF(N('Time Off Log'!$D389)&gt;=IF(Settings!$B$8="Days",1,Settings!$B$9),UPPER(LEFT('Time Off Log'!$C389,1)),LOWER(LEFT('Time Off Log'!$C389,1)))))</f>
        <v/>
      </c>
    </row>
    <row r="390" spans="6:7" x14ac:dyDescent="0.25">
      <c r="F390" t="str">
        <f>IF(OR('Time Off Log'!$A390="",'Time Off Log'!$B390=""),"",'Time Off Log'!$B390&amp;"|"&amp;INT(N('Time Off Log'!$A390)))</f>
        <v/>
      </c>
      <c r="G390" t="str">
        <f>IF(F390="","",IF('Time Off Log'!$C390="","•",IF(N('Time Off Log'!$D390)&gt;=IF(Settings!$B$8="Days",1,Settings!$B$9),UPPER(LEFT('Time Off Log'!$C390,1)),LOWER(LEFT('Time Off Log'!$C390,1)))))</f>
        <v/>
      </c>
    </row>
    <row r="391" spans="6:7" x14ac:dyDescent="0.25">
      <c r="F391" t="str">
        <f>IF(OR('Time Off Log'!$A391="",'Time Off Log'!$B391=""),"",'Time Off Log'!$B391&amp;"|"&amp;INT(N('Time Off Log'!$A391)))</f>
        <v/>
      </c>
      <c r="G391" t="str">
        <f>IF(F391="","",IF('Time Off Log'!$C391="","•",IF(N('Time Off Log'!$D391)&gt;=IF(Settings!$B$8="Days",1,Settings!$B$9),UPPER(LEFT('Time Off Log'!$C391,1)),LOWER(LEFT('Time Off Log'!$C391,1)))))</f>
        <v/>
      </c>
    </row>
    <row r="392" spans="6:7" x14ac:dyDescent="0.25">
      <c r="F392" t="str">
        <f>IF(OR('Time Off Log'!$A392="",'Time Off Log'!$B392=""),"",'Time Off Log'!$B392&amp;"|"&amp;INT(N('Time Off Log'!$A392)))</f>
        <v/>
      </c>
      <c r="G392" t="str">
        <f>IF(F392="","",IF('Time Off Log'!$C392="","•",IF(N('Time Off Log'!$D392)&gt;=IF(Settings!$B$8="Days",1,Settings!$B$9),UPPER(LEFT('Time Off Log'!$C392,1)),LOWER(LEFT('Time Off Log'!$C392,1)))))</f>
        <v/>
      </c>
    </row>
    <row r="393" spans="6:7" x14ac:dyDescent="0.25">
      <c r="F393" t="str">
        <f>IF(OR('Time Off Log'!$A393="",'Time Off Log'!$B393=""),"",'Time Off Log'!$B393&amp;"|"&amp;INT(N('Time Off Log'!$A393)))</f>
        <v/>
      </c>
      <c r="G393" t="str">
        <f>IF(F393="","",IF('Time Off Log'!$C393="","•",IF(N('Time Off Log'!$D393)&gt;=IF(Settings!$B$8="Days",1,Settings!$B$9),UPPER(LEFT('Time Off Log'!$C393,1)),LOWER(LEFT('Time Off Log'!$C393,1)))))</f>
        <v/>
      </c>
    </row>
    <row r="394" spans="6:7" x14ac:dyDescent="0.25">
      <c r="F394" t="str">
        <f>IF(OR('Time Off Log'!$A394="",'Time Off Log'!$B394=""),"",'Time Off Log'!$B394&amp;"|"&amp;INT(N('Time Off Log'!$A394)))</f>
        <v/>
      </c>
      <c r="G394" t="str">
        <f>IF(F394="","",IF('Time Off Log'!$C394="","•",IF(N('Time Off Log'!$D394)&gt;=IF(Settings!$B$8="Days",1,Settings!$B$9),UPPER(LEFT('Time Off Log'!$C394,1)),LOWER(LEFT('Time Off Log'!$C394,1)))))</f>
        <v/>
      </c>
    </row>
    <row r="395" spans="6:7" x14ac:dyDescent="0.25">
      <c r="F395" t="str">
        <f>IF(OR('Time Off Log'!$A395="",'Time Off Log'!$B395=""),"",'Time Off Log'!$B395&amp;"|"&amp;INT(N('Time Off Log'!$A395)))</f>
        <v/>
      </c>
      <c r="G395" t="str">
        <f>IF(F395="","",IF('Time Off Log'!$C395="","•",IF(N('Time Off Log'!$D395)&gt;=IF(Settings!$B$8="Days",1,Settings!$B$9),UPPER(LEFT('Time Off Log'!$C395,1)),LOWER(LEFT('Time Off Log'!$C395,1)))))</f>
        <v/>
      </c>
    </row>
    <row r="396" spans="6:7" x14ac:dyDescent="0.25">
      <c r="F396" t="str">
        <f>IF(OR('Time Off Log'!$A396="",'Time Off Log'!$B396=""),"",'Time Off Log'!$B396&amp;"|"&amp;INT(N('Time Off Log'!$A396)))</f>
        <v/>
      </c>
      <c r="G396" t="str">
        <f>IF(F396="","",IF('Time Off Log'!$C396="","•",IF(N('Time Off Log'!$D396)&gt;=IF(Settings!$B$8="Days",1,Settings!$B$9),UPPER(LEFT('Time Off Log'!$C396,1)),LOWER(LEFT('Time Off Log'!$C396,1)))))</f>
        <v/>
      </c>
    </row>
    <row r="397" spans="6:7" x14ac:dyDescent="0.25">
      <c r="F397" t="str">
        <f>IF(OR('Time Off Log'!$A397="",'Time Off Log'!$B397=""),"",'Time Off Log'!$B397&amp;"|"&amp;INT(N('Time Off Log'!$A397)))</f>
        <v/>
      </c>
      <c r="G397" t="str">
        <f>IF(F397="","",IF('Time Off Log'!$C397="","•",IF(N('Time Off Log'!$D397)&gt;=IF(Settings!$B$8="Days",1,Settings!$B$9),UPPER(LEFT('Time Off Log'!$C397,1)),LOWER(LEFT('Time Off Log'!$C397,1)))))</f>
        <v/>
      </c>
    </row>
    <row r="398" spans="6:7" x14ac:dyDescent="0.25">
      <c r="F398" t="str">
        <f>IF(OR('Time Off Log'!$A398="",'Time Off Log'!$B398=""),"",'Time Off Log'!$B398&amp;"|"&amp;INT(N('Time Off Log'!$A398)))</f>
        <v/>
      </c>
      <c r="G398" t="str">
        <f>IF(F398="","",IF('Time Off Log'!$C398="","•",IF(N('Time Off Log'!$D398)&gt;=IF(Settings!$B$8="Days",1,Settings!$B$9),UPPER(LEFT('Time Off Log'!$C398,1)),LOWER(LEFT('Time Off Log'!$C398,1)))))</f>
        <v/>
      </c>
    </row>
    <row r="399" spans="6:7" x14ac:dyDescent="0.25">
      <c r="F399" t="str">
        <f>IF(OR('Time Off Log'!$A399="",'Time Off Log'!$B399=""),"",'Time Off Log'!$B399&amp;"|"&amp;INT(N('Time Off Log'!$A399)))</f>
        <v/>
      </c>
      <c r="G399" t="str">
        <f>IF(F399="","",IF('Time Off Log'!$C399="","•",IF(N('Time Off Log'!$D399)&gt;=IF(Settings!$B$8="Days",1,Settings!$B$9),UPPER(LEFT('Time Off Log'!$C399,1)),LOWER(LEFT('Time Off Log'!$C399,1)))))</f>
        <v/>
      </c>
    </row>
    <row r="400" spans="6:7" x14ac:dyDescent="0.25">
      <c r="F400" t="str">
        <f>IF(OR('Time Off Log'!$A400="",'Time Off Log'!$B400=""),"",'Time Off Log'!$B400&amp;"|"&amp;INT(N('Time Off Log'!$A400)))</f>
        <v/>
      </c>
      <c r="G400" t="str">
        <f>IF(F400="","",IF('Time Off Log'!$C400="","•",IF(N('Time Off Log'!$D400)&gt;=IF(Settings!$B$8="Days",1,Settings!$B$9),UPPER(LEFT('Time Off Log'!$C400,1)),LOWER(LEFT('Time Off Log'!$C400,1)))))</f>
        <v/>
      </c>
    </row>
    <row r="401" spans="6:7" x14ac:dyDescent="0.25">
      <c r="F401" t="str">
        <f>IF(OR('Time Off Log'!$A401="",'Time Off Log'!$B401=""),"",'Time Off Log'!$B401&amp;"|"&amp;INT(N('Time Off Log'!$A401)))</f>
        <v/>
      </c>
      <c r="G401" t="str">
        <f>IF(F401="","",IF('Time Off Log'!$C401="","•",IF(N('Time Off Log'!$D401)&gt;=IF(Settings!$B$8="Days",1,Settings!$B$9),UPPER(LEFT('Time Off Log'!$C401,1)),LOWER(LEFT('Time Off Log'!$C401,1)))))</f>
        <v/>
      </c>
    </row>
    <row r="402" spans="6:7" x14ac:dyDescent="0.25">
      <c r="F402" t="str">
        <f>IF(OR('Time Off Log'!$A402="",'Time Off Log'!$B402=""),"",'Time Off Log'!$B402&amp;"|"&amp;INT(N('Time Off Log'!$A402)))</f>
        <v/>
      </c>
      <c r="G402" t="str">
        <f>IF(F402="","",IF('Time Off Log'!$C402="","•",IF(N('Time Off Log'!$D402)&gt;=IF(Settings!$B$8="Days",1,Settings!$B$9),UPPER(LEFT('Time Off Log'!$C402,1)),LOWER(LEFT('Time Off Log'!$C402,1)))))</f>
        <v/>
      </c>
    </row>
    <row r="403" spans="6:7" x14ac:dyDescent="0.25">
      <c r="F403" t="str">
        <f>IF(OR('Time Off Log'!$A403="",'Time Off Log'!$B403=""),"",'Time Off Log'!$B403&amp;"|"&amp;INT(N('Time Off Log'!$A403)))</f>
        <v/>
      </c>
      <c r="G403" t="str">
        <f>IF(F403="","",IF('Time Off Log'!$C403="","•",IF(N('Time Off Log'!$D403)&gt;=IF(Settings!$B$8="Days",1,Settings!$B$9),UPPER(LEFT('Time Off Log'!$C403,1)),LOWER(LEFT('Time Off Log'!$C403,1)))))</f>
        <v/>
      </c>
    </row>
    <row r="404" spans="6:7" x14ac:dyDescent="0.25">
      <c r="F404" t="str">
        <f>IF(OR('Time Off Log'!$A404="",'Time Off Log'!$B404=""),"",'Time Off Log'!$B404&amp;"|"&amp;INT(N('Time Off Log'!$A404)))</f>
        <v/>
      </c>
      <c r="G404" t="str">
        <f>IF(F404="","",IF('Time Off Log'!$C404="","•",IF(N('Time Off Log'!$D404)&gt;=IF(Settings!$B$8="Days",1,Settings!$B$9),UPPER(LEFT('Time Off Log'!$C404,1)),LOWER(LEFT('Time Off Log'!$C404,1)))))</f>
        <v/>
      </c>
    </row>
    <row r="405" spans="6:7" x14ac:dyDescent="0.25">
      <c r="F405" t="str">
        <f>IF(OR('Time Off Log'!$A405="",'Time Off Log'!$B405=""),"",'Time Off Log'!$B405&amp;"|"&amp;INT(N('Time Off Log'!$A405)))</f>
        <v/>
      </c>
      <c r="G405" t="str">
        <f>IF(F405="","",IF('Time Off Log'!$C405="","•",IF(N('Time Off Log'!$D405)&gt;=IF(Settings!$B$8="Days",1,Settings!$B$9),UPPER(LEFT('Time Off Log'!$C405,1)),LOWER(LEFT('Time Off Log'!$C405,1)))))</f>
        <v/>
      </c>
    </row>
    <row r="406" spans="6:7" x14ac:dyDescent="0.25">
      <c r="F406" t="str">
        <f>IF(OR('Time Off Log'!$A406="",'Time Off Log'!$B406=""),"",'Time Off Log'!$B406&amp;"|"&amp;INT(N('Time Off Log'!$A406)))</f>
        <v/>
      </c>
      <c r="G406" t="str">
        <f>IF(F406="","",IF('Time Off Log'!$C406="","•",IF(N('Time Off Log'!$D406)&gt;=IF(Settings!$B$8="Days",1,Settings!$B$9),UPPER(LEFT('Time Off Log'!$C406,1)),LOWER(LEFT('Time Off Log'!$C406,1)))))</f>
        <v/>
      </c>
    </row>
    <row r="407" spans="6:7" x14ac:dyDescent="0.25">
      <c r="F407" t="str">
        <f>IF(OR('Time Off Log'!$A407="",'Time Off Log'!$B407=""),"",'Time Off Log'!$B407&amp;"|"&amp;INT(N('Time Off Log'!$A407)))</f>
        <v/>
      </c>
      <c r="G407" t="str">
        <f>IF(F407="","",IF('Time Off Log'!$C407="","•",IF(N('Time Off Log'!$D407)&gt;=IF(Settings!$B$8="Days",1,Settings!$B$9),UPPER(LEFT('Time Off Log'!$C407,1)),LOWER(LEFT('Time Off Log'!$C407,1)))))</f>
        <v/>
      </c>
    </row>
    <row r="408" spans="6:7" x14ac:dyDescent="0.25">
      <c r="F408" t="str">
        <f>IF(OR('Time Off Log'!$A408="",'Time Off Log'!$B408=""),"",'Time Off Log'!$B408&amp;"|"&amp;INT(N('Time Off Log'!$A408)))</f>
        <v/>
      </c>
      <c r="G408" t="str">
        <f>IF(F408="","",IF('Time Off Log'!$C408="","•",IF(N('Time Off Log'!$D408)&gt;=IF(Settings!$B$8="Days",1,Settings!$B$9),UPPER(LEFT('Time Off Log'!$C408,1)),LOWER(LEFT('Time Off Log'!$C408,1)))))</f>
        <v/>
      </c>
    </row>
    <row r="409" spans="6:7" x14ac:dyDescent="0.25">
      <c r="F409" t="str">
        <f>IF(OR('Time Off Log'!$A409="",'Time Off Log'!$B409=""),"",'Time Off Log'!$B409&amp;"|"&amp;INT(N('Time Off Log'!$A409)))</f>
        <v/>
      </c>
      <c r="G409" t="str">
        <f>IF(F409="","",IF('Time Off Log'!$C409="","•",IF(N('Time Off Log'!$D409)&gt;=IF(Settings!$B$8="Days",1,Settings!$B$9),UPPER(LEFT('Time Off Log'!$C409,1)),LOWER(LEFT('Time Off Log'!$C409,1)))))</f>
        <v/>
      </c>
    </row>
    <row r="410" spans="6:7" x14ac:dyDescent="0.25">
      <c r="F410" t="str">
        <f>IF(OR('Time Off Log'!$A410="",'Time Off Log'!$B410=""),"",'Time Off Log'!$B410&amp;"|"&amp;INT(N('Time Off Log'!$A410)))</f>
        <v/>
      </c>
      <c r="G410" t="str">
        <f>IF(F410="","",IF('Time Off Log'!$C410="","•",IF(N('Time Off Log'!$D410)&gt;=IF(Settings!$B$8="Days",1,Settings!$B$9),UPPER(LEFT('Time Off Log'!$C410,1)),LOWER(LEFT('Time Off Log'!$C410,1)))))</f>
        <v/>
      </c>
    </row>
    <row r="411" spans="6:7" x14ac:dyDescent="0.25">
      <c r="F411" t="str">
        <f>IF(OR('Time Off Log'!$A411="",'Time Off Log'!$B411=""),"",'Time Off Log'!$B411&amp;"|"&amp;INT(N('Time Off Log'!$A411)))</f>
        <v/>
      </c>
      <c r="G411" t="str">
        <f>IF(F411="","",IF('Time Off Log'!$C411="","•",IF(N('Time Off Log'!$D411)&gt;=IF(Settings!$B$8="Days",1,Settings!$B$9),UPPER(LEFT('Time Off Log'!$C411,1)),LOWER(LEFT('Time Off Log'!$C411,1)))))</f>
        <v/>
      </c>
    </row>
    <row r="412" spans="6:7" x14ac:dyDescent="0.25">
      <c r="F412" t="str">
        <f>IF(OR('Time Off Log'!$A412="",'Time Off Log'!$B412=""),"",'Time Off Log'!$B412&amp;"|"&amp;INT(N('Time Off Log'!$A412)))</f>
        <v/>
      </c>
      <c r="G412" t="str">
        <f>IF(F412="","",IF('Time Off Log'!$C412="","•",IF(N('Time Off Log'!$D412)&gt;=IF(Settings!$B$8="Days",1,Settings!$B$9),UPPER(LEFT('Time Off Log'!$C412,1)),LOWER(LEFT('Time Off Log'!$C412,1)))))</f>
        <v/>
      </c>
    </row>
    <row r="413" spans="6:7" x14ac:dyDescent="0.25">
      <c r="F413" t="str">
        <f>IF(OR('Time Off Log'!$A413="",'Time Off Log'!$B413=""),"",'Time Off Log'!$B413&amp;"|"&amp;INT(N('Time Off Log'!$A413)))</f>
        <v/>
      </c>
      <c r="G413" t="str">
        <f>IF(F413="","",IF('Time Off Log'!$C413="","•",IF(N('Time Off Log'!$D413)&gt;=IF(Settings!$B$8="Days",1,Settings!$B$9),UPPER(LEFT('Time Off Log'!$C413,1)),LOWER(LEFT('Time Off Log'!$C413,1)))))</f>
        <v/>
      </c>
    </row>
    <row r="414" spans="6:7" x14ac:dyDescent="0.25">
      <c r="F414" t="str">
        <f>IF(OR('Time Off Log'!$A414="",'Time Off Log'!$B414=""),"",'Time Off Log'!$B414&amp;"|"&amp;INT(N('Time Off Log'!$A414)))</f>
        <v/>
      </c>
      <c r="G414" t="str">
        <f>IF(F414="","",IF('Time Off Log'!$C414="","•",IF(N('Time Off Log'!$D414)&gt;=IF(Settings!$B$8="Days",1,Settings!$B$9),UPPER(LEFT('Time Off Log'!$C414,1)),LOWER(LEFT('Time Off Log'!$C414,1)))))</f>
        <v/>
      </c>
    </row>
    <row r="415" spans="6:7" x14ac:dyDescent="0.25">
      <c r="F415" t="str">
        <f>IF(OR('Time Off Log'!$A415="",'Time Off Log'!$B415=""),"",'Time Off Log'!$B415&amp;"|"&amp;INT(N('Time Off Log'!$A415)))</f>
        <v/>
      </c>
      <c r="G415" t="str">
        <f>IF(F415="","",IF('Time Off Log'!$C415="","•",IF(N('Time Off Log'!$D415)&gt;=IF(Settings!$B$8="Days",1,Settings!$B$9),UPPER(LEFT('Time Off Log'!$C415,1)),LOWER(LEFT('Time Off Log'!$C415,1)))))</f>
        <v/>
      </c>
    </row>
    <row r="416" spans="6:7" x14ac:dyDescent="0.25">
      <c r="F416" t="str">
        <f>IF(OR('Time Off Log'!$A416="",'Time Off Log'!$B416=""),"",'Time Off Log'!$B416&amp;"|"&amp;INT(N('Time Off Log'!$A416)))</f>
        <v/>
      </c>
      <c r="G416" t="str">
        <f>IF(F416="","",IF('Time Off Log'!$C416="","•",IF(N('Time Off Log'!$D416)&gt;=IF(Settings!$B$8="Days",1,Settings!$B$9),UPPER(LEFT('Time Off Log'!$C416,1)),LOWER(LEFT('Time Off Log'!$C416,1)))))</f>
        <v/>
      </c>
    </row>
    <row r="417" spans="6:7" x14ac:dyDescent="0.25">
      <c r="F417" t="str">
        <f>IF(OR('Time Off Log'!$A417="",'Time Off Log'!$B417=""),"",'Time Off Log'!$B417&amp;"|"&amp;INT(N('Time Off Log'!$A417)))</f>
        <v/>
      </c>
      <c r="G417" t="str">
        <f>IF(F417="","",IF('Time Off Log'!$C417="","•",IF(N('Time Off Log'!$D417)&gt;=IF(Settings!$B$8="Days",1,Settings!$B$9),UPPER(LEFT('Time Off Log'!$C417,1)),LOWER(LEFT('Time Off Log'!$C417,1)))))</f>
        <v/>
      </c>
    </row>
    <row r="418" spans="6:7" x14ac:dyDescent="0.25">
      <c r="F418" t="str">
        <f>IF(OR('Time Off Log'!$A418="",'Time Off Log'!$B418=""),"",'Time Off Log'!$B418&amp;"|"&amp;INT(N('Time Off Log'!$A418)))</f>
        <v/>
      </c>
      <c r="G418" t="str">
        <f>IF(F418="","",IF('Time Off Log'!$C418="","•",IF(N('Time Off Log'!$D418)&gt;=IF(Settings!$B$8="Days",1,Settings!$B$9),UPPER(LEFT('Time Off Log'!$C418,1)),LOWER(LEFT('Time Off Log'!$C418,1)))))</f>
        <v/>
      </c>
    </row>
    <row r="419" spans="6:7" x14ac:dyDescent="0.25">
      <c r="F419" t="str">
        <f>IF(OR('Time Off Log'!$A419="",'Time Off Log'!$B419=""),"",'Time Off Log'!$B419&amp;"|"&amp;INT(N('Time Off Log'!$A419)))</f>
        <v/>
      </c>
      <c r="G419" t="str">
        <f>IF(F419="","",IF('Time Off Log'!$C419="","•",IF(N('Time Off Log'!$D419)&gt;=IF(Settings!$B$8="Days",1,Settings!$B$9),UPPER(LEFT('Time Off Log'!$C419,1)),LOWER(LEFT('Time Off Log'!$C419,1)))))</f>
        <v/>
      </c>
    </row>
    <row r="420" spans="6:7" x14ac:dyDescent="0.25">
      <c r="F420" t="str">
        <f>IF(OR('Time Off Log'!$A420="",'Time Off Log'!$B420=""),"",'Time Off Log'!$B420&amp;"|"&amp;INT(N('Time Off Log'!$A420)))</f>
        <v/>
      </c>
      <c r="G420" t="str">
        <f>IF(F420="","",IF('Time Off Log'!$C420="","•",IF(N('Time Off Log'!$D420)&gt;=IF(Settings!$B$8="Days",1,Settings!$B$9),UPPER(LEFT('Time Off Log'!$C420,1)),LOWER(LEFT('Time Off Log'!$C420,1)))))</f>
        <v/>
      </c>
    </row>
    <row r="421" spans="6:7" x14ac:dyDescent="0.25">
      <c r="F421" t="str">
        <f>IF(OR('Time Off Log'!$A421="",'Time Off Log'!$B421=""),"",'Time Off Log'!$B421&amp;"|"&amp;INT(N('Time Off Log'!$A421)))</f>
        <v/>
      </c>
      <c r="G421" t="str">
        <f>IF(F421="","",IF('Time Off Log'!$C421="","•",IF(N('Time Off Log'!$D421)&gt;=IF(Settings!$B$8="Days",1,Settings!$B$9),UPPER(LEFT('Time Off Log'!$C421,1)),LOWER(LEFT('Time Off Log'!$C421,1)))))</f>
        <v/>
      </c>
    </row>
    <row r="422" spans="6:7" x14ac:dyDescent="0.25">
      <c r="F422" t="str">
        <f>IF(OR('Time Off Log'!$A422="",'Time Off Log'!$B422=""),"",'Time Off Log'!$B422&amp;"|"&amp;INT(N('Time Off Log'!$A422)))</f>
        <v/>
      </c>
      <c r="G422" t="str">
        <f>IF(F422="","",IF('Time Off Log'!$C422="","•",IF(N('Time Off Log'!$D422)&gt;=IF(Settings!$B$8="Days",1,Settings!$B$9),UPPER(LEFT('Time Off Log'!$C422,1)),LOWER(LEFT('Time Off Log'!$C422,1)))))</f>
        <v/>
      </c>
    </row>
    <row r="423" spans="6:7" x14ac:dyDescent="0.25">
      <c r="F423" t="str">
        <f>IF(OR('Time Off Log'!$A423="",'Time Off Log'!$B423=""),"",'Time Off Log'!$B423&amp;"|"&amp;INT(N('Time Off Log'!$A423)))</f>
        <v/>
      </c>
      <c r="G423" t="str">
        <f>IF(F423="","",IF('Time Off Log'!$C423="","•",IF(N('Time Off Log'!$D423)&gt;=IF(Settings!$B$8="Days",1,Settings!$B$9),UPPER(LEFT('Time Off Log'!$C423,1)),LOWER(LEFT('Time Off Log'!$C423,1)))))</f>
        <v/>
      </c>
    </row>
    <row r="424" spans="6:7" x14ac:dyDescent="0.25">
      <c r="F424" t="str">
        <f>IF(OR('Time Off Log'!$A424="",'Time Off Log'!$B424=""),"",'Time Off Log'!$B424&amp;"|"&amp;INT(N('Time Off Log'!$A424)))</f>
        <v/>
      </c>
      <c r="G424" t="str">
        <f>IF(F424="","",IF('Time Off Log'!$C424="","•",IF(N('Time Off Log'!$D424)&gt;=IF(Settings!$B$8="Days",1,Settings!$B$9),UPPER(LEFT('Time Off Log'!$C424,1)),LOWER(LEFT('Time Off Log'!$C424,1)))))</f>
        <v/>
      </c>
    </row>
    <row r="425" spans="6:7" x14ac:dyDescent="0.25">
      <c r="F425" t="str">
        <f>IF(OR('Time Off Log'!$A425="",'Time Off Log'!$B425=""),"",'Time Off Log'!$B425&amp;"|"&amp;INT(N('Time Off Log'!$A425)))</f>
        <v/>
      </c>
      <c r="G425" t="str">
        <f>IF(F425="","",IF('Time Off Log'!$C425="","•",IF(N('Time Off Log'!$D425)&gt;=IF(Settings!$B$8="Days",1,Settings!$B$9),UPPER(LEFT('Time Off Log'!$C425,1)),LOWER(LEFT('Time Off Log'!$C425,1)))))</f>
        <v/>
      </c>
    </row>
    <row r="426" spans="6:7" x14ac:dyDescent="0.25">
      <c r="F426" t="str">
        <f>IF(OR('Time Off Log'!$A426="",'Time Off Log'!$B426=""),"",'Time Off Log'!$B426&amp;"|"&amp;INT(N('Time Off Log'!$A426)))</f>
        <v/>
      </c>
      <c r="G426" t="str">
        <f>IF(F426="","",IF('Time Off Log'!$C426="","•",IF(N('Time Off Log'!$D426)&gt;=IF(Settings!$B$8="Days",1,Settings!$B$9),UPPER(LEFT('Time Off Log'!$C426,1)),LOWER(LEFT('Time Off Log'!$C426,1)))))</f>
        <v/>
      </c>
    </row>
    <row r="427" spans="6:7" x14ac:dyDescent="0.25">
      <c r="F427" t="str">
        <f>IF(OR('Time Off Log'!$A427="",'Time Off Log'!$B427=""),"",'Time Off Log'!$B427&amp;"|"&amp;INT(N('Time Off Log'!$A427)))</f>
        <v/>
      </c>
      <c r="G427" t="str">
        <f>IF(F427="","",IF('Time Off Log'!$C427="","•",IF(N('Time Off Log'!$D427)&gt;=IF(Settings!$B$8="Days",1,Settings!$B$9),UPPER(LEFT('Time Off Log'!$C427,1)),LOWER(LEFT('Time Off Log'!$C427,1)))))</f>
        <v/>
      </c>
    </row>
    <row r="428" spans="6:7" x14ac:dyDescent="0.25">
      <c r="F428" t="str">
        <f>IF(OR('Time Off Log'!$A428="",'Time Off Log'!$B428=""),"",'Time Off Log'!$B428&amp;"|"&amp;INT(N('Time Off Log'!$A428)))</f>
        <v/>
      </c>
      <c r="G428" t="str">
        <f>IF(F428="","",IF('Time Off Log'!$C428="","•",IF(N('Time Off Log'!$D428)&gt;=IF(Settings!$B$8="Days",1,Settings!$B$9),UPPER(LEFT('Time Off Log'!$C428,1)),LOWER(LEFT('Time Off Log'!$C428,1)))))</f>
        <v/>
      </c>
    </row>
    <row r="429" spans="6:7" x14ac:dyDescent="0.25">
      <c r="F429" t="str">
        <f>IF(OR('Time Off Log'!$A429="",'Time Off Log'!$B429=""),"",'Time Off Log'!$B429&amp;"|"&amp;INT(N('Time Off Log'!$A429)))</f>
        <v/>
      </c>
      <c r="G429" t="str">
        <f>IF(F429="","",IF('Time Off Log'!$C429="","•",IF(N('Time Off Log'!$D429)&gt;=IF(Settings!$B$8="Days",1,Settings!$B$9),UPPER(LEFT('Time Off Log'!$C429,1)),LOWER(LEFT('Time Off Log'!$C429,1)))))</f>
        <v/>
      </c>
    </row>
    <row r="430" spans="6:7" x14ac:dyDescent="0.25">
      <c r="F430" t="str">
        <f>IF(OR('Time Off Log'!$A430="",'Time Off Log'!$B430=""),"",'Time Off Log'!$B430&amp;"|"&amp;INT(N('Time Off Log'!$A430)))</f>
        <v/>
      </c>
      <c r="G430" t="str">
        <f>IF(F430="","",IF('Time Off Log'!$C430="","•",IF(N('Time Off Log'!$D430)&gt;=IF(Settings!$B$8="Days",1,Settings!$B$9),UPPER(LEFT('Time Off Log'!$C430,1)),LOWER(LEFT('Time Off Log'!$C430,1)))))</f>
        <v/>
      </c>
    </row>
    <row r="431" spans="6:7" x14ac:dyDescent="0.25">
      <c r="F431" t="str">
        <f>IF(OR('Time Off Log'!$A431="",'Time Off Log'!$B431=""),"",'Time Off Log'!$B431&amp;"|"&amp;INT(N('Time Off Log'!$A431)))</f>
        <v/>
      </c>
      <c r="G431" t="str">
        <f>IF(F431="","",IF('Time Off Log'!$C431="","•",IF(N('Time Off Log'!$D431)&gt;=IF(Settings!$B$8="Days",1,Settings!$B$9),UPPER(LEFT('Time Off Log'!$C431,1)),LOWER(LEFT('Time Off Log'!$C431,1)))))</f>
        <v/>
      </c>
    </row>
    <row r="432" spans="6:7" x14ac:dyDescent="0.25">
      <c r="F432" t="str">
        <f>IF(OR('Time Off Log'!$A432="",'Time Off Log'!$B432=""),"",'Time Off Log'!$B432&amp;"|"&amp;INT(N('Time Off Log'!$A432)))</f>
        <v/>
      </c>
      <c r="G432" t="str">
        <f>IF(F432="","",IF('Time Off Log'!$C432="","•",IF(N('Time Off Log'!$D432)&gt;=IF(Settings!$B$8="Days",1,Settings!$B$9),UPPER(LEFT('Time Off Log'!$C432,1)),LOWER(LEFT('Time Off Log'!$C432,1)))))</f>
        <v/>
      </c>
    </row>
    <row r="433" spans="6:7" x14ac:dyDescent="0.25">
      <c r="F433" t="str">
        <f>IF(OR('Time Off Log'!$A433="",'Time Off Log'!$B433=""),"",'Time Off Log'!$B433&amp;"|"&amp;INT(N('Time Off Log'!$A433)))</f>
        <v/>
      </c>
      <c r="G433" t="str">
        <f>IF(F433="","",IF('Time Off Log'!$C433="","•",IF(N('Time Off Log'!$D433)&gt;=IF(Settings!$B$8="Days",1,Settings!$B$9),UPPER(LEFT('Time Off Log'!$C433,1)),LOWER(LEFT('Time Off Log'!$C433,1)))))</f>
        <v/>
      </c>
    </row>
    <row r="434" spans="6:7" x14ac:dyDescent="0.25">
      <c r="F434" t="str">
        <f>IF(OR('Time Off Log'!$A434="",'Time Off Log'!$B434=""),"",'Time Off Log'!$B434&amp;"|"&amp;INT(N('Time Off Log'!$A434)))</f>
        <v/>
      </c>
      <c r="G434" t="str">
        <f>IF(F434="","",IF('Time Off Log'!$C434="","•",IF(N('Time Off Log'!$D434)&gt;=IF(Settings!$B$8="Days",1,Settings!$B$9),UPPER(LEFT('Time Off Log'!$C434,1)),LOWER(LEFT('Time Off Log'!$C434,1)))))</f>
        <v/>
      </c>
    </row>
    <row r="435" spans="6:7" x14ac:dyDescent="0.25">
      <c r="F435" t="str">
        <f>IF(OR('Time Off Log'!$A435="",'Time Off Log'!$B435=""),"",'Time Off Log'!$B435&amp;"|"&amp;INT(N('Time Off Log'!$A435)))</f>
        <v/>
      </c>
      <c r="G435" t="str">
        <f>IF(F435="","",IF('Time Off Log'!$C435="","•",IF(N('Time Off Log'!$D435)&gt;=IF(Settings!$B$8="Days",1,Settings!$B$9),UPPER(LEFT('Time Off Log'!$C435,1)),LOWER(LEFT('Time Off Log'!$C435,1)))))</f>
        <v/>
      </c>
    </row>
    <row r="436" spans="6:7" x14ac:dyDescent="0.25">
      <c r="F436" t="str">
        <f>IF(OR('Time Off Log'!$A436="",'Time Off Log'!$B436=""),"",'Time Off Log'!$B436&amp;"|"&amp;INT(N('Time Off Log'!$A436)))</f>
        <v/>
      </c>
      <c r="G436" t="str">
        <f>IF(F436="","",IF('Time Off Log'!$C436="","•",IF(N('Time Off Log'!$D436)&gt;=IF(Settings!$B$8="Days",1,Settings!$B$9),UPPER(LEFT('Time Off Log'!$C436,1)),LOWER(LEFT('Time Off Log'!$C436,1)))))</f>
        <v/>
      </c>
    </row>
    <row r="437" spans="6:7" x14ac:dyDescent="0.25">
      <c r="F437" t="str">
        <f>IF(OR('Time Off Log'!$A437="",'Time Off Log'!$B437=""),"",'Time Off Log'!$B437&amp;"|"&amp;INT(N('Time Off Log'!$A437)))</f>
        <v/>
      </c>
      <c r="G437" t="str">
        <f>IF(F437="","",IF('Time Off Log'!$C437="","•",IF(N('Time Off Log'!$D437)&gt;=IF(Settings!$B$8="Days",1,Settings!$B$9),UPPER(LEFT('Time Off Log'!$C437,1)),LOWER(LEFT('Time Off Log'!$C437,1)))))</f>
        <v/>
      </c>
    </row>
    <row r="438" spans="6:7" x14ac:dyDescent="0.25">
      <c r="F438" t="str">
        <f>IF(OR('Time Off Log'!$A438="",'Time Off Log'!$B438=""),"",'Time Off Log'!$B438&amp;"|"&amp;INT(N('Time Off Log'!$A438)))</f>
        <v/>
      </c>
      <c r="G438" t="str">
        <f>IF(F438="","",IF('Time Off Log'!$C438="","•",IF(N('Time Off Log'!$D438)&gt;=IF(Settings!$B$8="Days",1,Settings!$B$9),UPPER(LEFT('Time Off Log'!$C438,1)),LOWER(LEFT('Time Off Log'!$C438,1)))))</f>
        <v/>
      </c>
    </row>
    <row r="439" spans="6:7" x14ac:dyDescent="0.25">
      <c r="F439" t="str">
        <f>IF(OR('Time Off Log'!$A439="",'Time Off Log'!$B439=""),"",'Time Off Log'!$B439&amp;"|"&amp;INT(N('Time Off Log'!$A439)))</f>
        <v/>
      </c>
      <c r="G439" t="str">
        <f>IF(F439="","",IF('Time Off Log'!$C439="","•",IF(N('Time Off Log'!$D439)&gt;=IF(Settings!$B$8="Days",1,Settings!$B$9),UPPER(LEFT('Time Off Log'!$C439,1)),LOWER(LEFT('Time Off Log'!$C439,1)))))</f>
        <v/>
      </c>
    </row>
    <row r="440" spans="6:7" x14ac:dyDescent="0.25">
      <c r="F440" t="str">
        <f>IF(OR('Time Off Log'!$A440="",'Time Off Log'!$B440=""),"",'Time Off Log'!$B440&amp;"|"&amp;INT(N('Time Off Log'!$A440)))</f>
        <v/>
      </c>
      <c r="G440" t="str">
        <f>IF(F440="","",IF('Time Off Log'!$C440="","•",IF(N('Time Off Log'!$D440)&gt;=IF(Settings!$B$8="Days",1,Settings!$B$9),UPPER(LEFT('Time Off Log'!$C440,1)),LOWER(LEFT('Time Off Log'!$C440,1)))))</f>
        <v/>
      </c>
    </row>
    <row r="441" spans="6:7" x14ac:dyDescent="0.25">
      <c r="F441" t="str">
        <f>IF(OR('Time Off Log'!$A441="",'Time Off Log'!$B441=""),"",'Time Off Log'!$B441&amp;"|"&amp;INT(N('Time Off Log'!$A441)))</f>
        <v/>
      </c>
      <c r="G441" t="str">
        <f>IF(F441="","",IF('Time Off Log'!$C441="","•",IF(N('Time Off Log'!$D441)&gt;=IF(Settings!$B$8="Days",1,Settings!$B$9),UPPER(LEFT('Time Off Log'!$C441,1)),LOWER(LEFT('Time Off Log'!$C441,1)))))</f>
        <v/>
      </c>
    </row>
    <row r="442" spans="6:7" x14ac:dyDescent="0.25">
      <c r="F442" t="str">
        <f>IF(OR('Time Off Log'!$A442="",'Time Off Log'!$B442=""),"",'Time Off Log'!$B442&amp;"|"&amp;INT(N('Time Off Log'!$A442)))</f>
        <v/>
      </c>
      <c r="G442" t="str">
        <f>IF(F442="","",IF('Time Off Log'!$C442="","•",IF(N('Time Off Log'!$D442)&gt;=IF(Settings!$B$8="Days",1,Settings!$B$9),UPPER(LEFT('Time Off Log'!$C442,1)),LOWER(LEFT('Time Off Log'!$C442,1)))))</f>
        <v/>
      </c>
    </row>
    <row r="443" spans="6:7" x14ac:dyDescent="0.25">
      <c r="F443" t="str">
        <f>IF(OR('Time Off Log'!$A443="",'Time Off Log'!$B443=""),"",'Time Off Log'!$B443&amp;"|"&amp;INT(N('Time Off Log'!$A443)))</f>
        <v/>
      </c>
      <c r="G443" t="str">
        <f>IF(F443="","",IF('Time Off Log'!$C443="","•",IF(N('Time Off Log'!$D443)&gt;=IF(Settings!$B$8="Days",1,Settings!$B$9),UPPER(LEFT('Time Off Log'!$C443,1)),LOWER(LEFT('Time Off Log'!$C443,1)))))</f>
        <v/>
      </c>
    </row>
    <row r="444" spans="6:7" x14ac:dyDescent="0.25">
      <c r="F444" t="str">
        <f>IF(OR('Time Off Log'!$A444="",'Time Off Log'!$B444=""),"",'Time Off Log'!$B444&amp;"|"&amp;INT(N('Time Off Log'!$A444)))</f>
        <v/>
      </c>
      <c r="G444" t="str">
        <f>IF(F444="","",IF('Time Off Log'!$C444="","•",IF(N('Time Off Log'!$D444)&gt;=IF(Settings!$B$8="Days",1,Settings!$B$9),UPPER(LEFT('Time Off Log'!$C444,1)),LOWER(LEFT('Time Off Log'!$C444,1)))))</f>
        <v/>
      </c>
    </row>
    <row r="445" spans="6:7" x14ac:dyDescent="0.25">
      <c r="F445" t="str">
        <f>IF(OR('Time Off Log'!$A445="",'Time Off Log'!$B445=""),"",'Time Off Log'!$B445&amp;"|"&amp;INT(N('Time Off Log'!$A445)))</f>
        <v/>
      </c>
      <c r="G445" t="str">
        <f>IF(F445="","",IF('Time Off Log'!$C445="","•",IF(N('Time Off Log'!$D445)&gt;=IF(Settings!$B$8="Days",1,Settings!$B$9),UPPER(LEFT('Time Off Log'!$C445,1)),LOWER(LEFT('Time Off Log'!$C445,1)))))</f>
        <v/>
      </c>
    </row>
    <row r="446" spans="6:7" x14ac:dyDescent="0.25">
      <c r="F446" t="str">
        <f>IF(OR('Time Off Log'!$A446="",'Time Off Log'!$B446=""),"",'Time Off Log'!$B446&amp;"|"&amp;INT(N('Time Off Log'!$A446)))</f>
        <v/>
      </c>
      <c r="G446" t="str">
        <f>IF(F446="","",IF('Time Off Log'!$C446="","•",IF(N('Time Off Log'!$D446)&gt;=IF(Settings!$B$8="Days",1,Settings!$B$9),UPPER(LEFT('Time Off Log'!$C446,1)),LOWER(LEFT('Time Off Log'!$C446,1)))))</f>
        <v/>
      </c>
    </row>
    <row r="447" spans="6:7" x14ac:dyDescent="0.25">
      <c r="F447" t="str">
        <f>IF(OR('Time Off Log'!$A447="",'Time Off Log'!$B447=""),"",'Time Off Log'!$B447&amp;"|"&amp;INT(N('Time Off Log'!$A447)))</f>
        <v/>
      </c>
      <c r="G447" t="str">
        <f>IF(F447="","",IF('Time Off Log'!$C447="","•",IF(N('Time Off Log'!$D447)&gt;=IF(Settings!$B$8="Days",1,Settings!$B$9),UPPER(LEFT('Time Off Log'!$C447,1)),LOWER(LEFT('Time Off Log'!$C447,1)))))</f>
        <v/>
      </c>
    </row>
    <row r="448" spans="6:7" x14ac:dyDescent="0.25">
      <c r="F448" t="str">
        <f>IF(OR('Time Off Log'!$A448="",'Time Off Log'!$B448=""),"",'Time Off Log'!$B448&amp;"|"&amp;INT(N('Time Off Log'!$A448)))</f>
        <v/>
      </c>
      <c r="G448" t="str">
        <f>IF(F448="","",IF('Time Off Log'!$C448="","•",IF(N('Time Off Log'!$D448)&gt;=IF(Settings!$B$8="Days",1,Settings!$B$9),UPPER(LEFT('Time Off Log'!$C448,1)),LOWER(LEFT('Time Off Log'!$C448,1)))))</f>
        <v/>
      </c>
    </row>
    <row r="449" spans="6:7" x14ac:dyDescent="0.25">
      <c r="F449" t="str">
        <f>IF(OR('Time Off Log'!$A449="",'Time Off Log'!$B449=""),"",'Time Off Log'!$B449&amp;"|"&amp;INT(N('Time Off Log'!$A449)))</f>
        <v/>
      </c>
      <c r="G449" t="str">
        <f>IF(F449="","",IF('Time Off Log'!$C449="","•",IF(N('Time Off Log'!$D449)&gt;=IF(Settings!$B$8="Days",1,Settings!$B$9),UPPER(LEFT('Time Off Log'!$C449,1)),LOWER(LEFT('Time Off Log'!$C449,1)))))</f>
        <v/>
      </c>
    </row>
    <row r="450" spans="6:7" x14ac:dyDescent="0.25">
      <c r="F450" t="str">
        <f>IF(OR('Time Off Log'!$A450="",'Time Off Log'!$B450=""),"",'Time Off Log'!$B450&amp;"|"&amp;INT(N('Time Off Log'!$A450)))</f>
        <v/>
      </c>
      <c r="G450" t="str">
        <f>IF(F450="","",IF('Time Off Log'!$C450="","•",IF(N('Time Off Log'!$D450)&gt;=IF(Settings!$B$8="Days",1,Settings!$B$9),UPPER(LEFT('Time Off Log'!$C450,1)),LOWER(LEFT('Time Off Log'!$C450,1)))))</f>
        <v/>
      </c>
    </row>
    <row r="451" spans="6:7" x14ac:dyDescent="0.25">
      <c r="F451" t="str">
        <f>IF(OR('Time Off Log'!$A451="",'Time Off Log'!$B451=""),"",'Time Off Log'!$B451&amp;"|"&amp;INT(N('Time Off Log'!$A451)))</f>
        <v/>
      </c>
      <c r="G451" t="str">
        <f>IF(F451="","",IF('Time Off Log'!$C451="","•",IF(N('Time Off Log'!$D451)&gt;=IF(Settings!$B$8="Days",1,Settings!$B$9),UPPER(LEFT('Time Off Log'!$C451,1)),LOWER(LEFT('Time Off Log'!$C451,1)))))</f>
        <v/>
      </c>
    </row>
    <row r="452" spans="6:7" x14ac:dyDescent="0.25">
      <c r="F452" t="str">
        <f>IF(OR('Time Off Log'!$A452="",'Time Off Log'!$B452=""),"",'Time Off Log'!$B452&amp;"|"&amp;INT(N('Time Off Log'!$A452)))</f>
        <v/>
      </c>
      <c r="G452" t="str">
        <f>IF(F452="","",IF('Time Off Log'!$C452="","•",IF(N('Time Off Log'!$D452)&gt;=IF(Settings!$B$8="Days",1,Settings!$B$9),UPPER(LEFT('Time Off Log'!$C452,1)),LOWER(LEFT('Time Off Log'!$C452,1)))))</f>
        <v/>
      </c>
    </row>
    <row r="453" spans="6:7" x14ac:dyDescent="0.25">
      <c r="F453" t="str">
        <f>IF(OR('Time Off Log'!$A453="",'Time Off Log'!$B453=""),"",'Time Off Log'!$B453&amp;"|"&amp;INT(N('Time Off Log'!$A453)))</f>
        <v/>
      </c>
      <c r="G453" t="str">
        <f>IF(F453="","",IF('Time Off Log'!$C453="","•",IF(N('Time Off Log'!$D453)&gt;=IF(Settings!$B$8="Days",1,Settings!$B$9),UPPER(LEFT('Time Off Log'!$C453,1)),LOWER(LEFT('Time Off Log'!$C453,1)))))</f>
        <v/>
      </c>
    </row>
    <row r="454" spans="6:7" x14ac:dyDescent="0.25">
      <c r="F454" t="str">
        <f>IF(OR('Time Off Log'!$A454="",'Time Off Log'!$B454=""),"",'Time Off Log'!$B454&amp;"|"&amp;INT(N('Time Off Log'!$A454)))</f>
        <v/>
      </c>
      <c r="G454" t="str">
        <f>IF(F454="","",IF('Time Off Log'!$C454="","•",IF(N('Time Off Log'!$D454)&gt;=IF(Settings!$B$8="Days",1,Settings!$B$9),UPPER(LEFT('Time Off Log'!$C454,1)),LOWER(LEFT('Time Off Log'!$C454,1)))))</f>
        <v/>
      </c>
    </row>
    <row r="455" spans="6:7" x14ac:dyDescent="0.25">
      <c r="F455" t="str">
        <f>IF(OR('Time Off Log'!$A455="",'Time Off Log'!$B455=""),"",'Time Off Log'!$B455&amp;"|"&amp;INT(N('Time Off Log'!$A455)))</f>
        <v/>
      </c>
      <c r="G455" t="str">
        <f>IF(F455="","",IF('Time Off Log'!$C455="","•",IF(N('Time Off Log'!$D455)&gt;=IF(Settings!$B$8="Days",1,Settings!$B$9),UPPER(LEFT('Time Off Log'!$C455,1)),LOWER(LEFT('Time Off Log'!$C455,1)))))</f>
        <v/>
      </c>
    </row>
    <row r="456" spans="6:7" x14ac:dyDescent="0.25">
      <c r="F456" t="str">
        <f>IF(OR('Time Off Log'!$A456="",'Time Off Log'!$B456=""),"",'Time Off Log'!$B456&amp;"|"&amp;INT(N('Time Off Log'!$A456)))</f>
        <v/>
      </c>
      <c r="G456" t="str">
        <f>IF(F456="","",IF('Time Off Log'!$C456="","•",IF(N('Time Off Log'!$D456)&gt;=IF(Settings!$B$8="Days",1,Settings!$B$9),UPPER(LEFT('Time Off Log'!$C456,1)),LOWER(LEFT('Time Off Log'!$C456,1)))))</f>
        <v/>
      </c>
    </row>
    <row r="457" spans="6:7" x14ac:dyDescent="0.25">
      <c r="F457" t="str">
        <f>IF(OR('Time Off Log'!$A457="",'Time Off Log'!$B457=""),"",'Time Off Log'!$B457&amp;"|"&amp;INT(N('Time Off Log'!$A457)))</f>
        <v/>
      </c>
      <c r="G457" t="str">
        <f>IF(F457="","",IF('Time Off Log'!$C457="","•",IF(N('Time Off Log'!$D457)&gt;=IF(Settings!$B$8="Days",1,Settings!$B$9),UPPER(LEFT('Time Off Log'!$C457,1)),LOWER(LEFT('Time Off Log'!$C457,1)))))</f>
        <v/>
      </c>
    </row>
    <row r="458" spans="6:7" x14ac:dyDescent="0.25">
      <c r="F458" t="str">
        <f>IF(OR('Time Off Log'!$A458="",'Time Off Log'!$B458=""),"",'Time Off Log'!$B458&amp;"|"&amp;INT(N('Time Off Log'!$A458)))</f>
        <v/>
      </c>
      <c r="G458" t="str">
        <f>IF(F458="","",IF('Time Off Log'!$C458="","•",IF(N('Time Off Log'!$D458)&gt;=IF(Settings!$B$8="Days",1,Settings!$B$9),UPPER(LEFT('Time Off Log'!$C458,1)),LOWER(LEFT('Time Off Log'!$C458,1)))))</f>
        <v/>
      </c>
    </row>
    <row r="459" spans="6:7" x14ac:dyDescent="0.25">
      <c r="F459" t="str">
        <f>IF(OR('Time Off Log'!$A459="",'Time Off Log'!$B459=""),"",'Time Off Log'!$B459&amp;"|"&amp;INT(N('Time Off Log'!$A459)))</f>
        <v/>
      </c>
      <c r="G459" t="str">
        <f>IF(F459="","",IF('Time Off Log'!$C459="","•",IF(N('Time Off Log'!$D459)&gt;=IF(Settings!$B$8="Days",1,Settings!$B$9),UPPER(LEFT('Time Off Log'!$C459,1)),LOWER(LEFT('Time Off Log'!$C459,1)))))</f>
        <v/>
      </c>
    </row>
    <row r="460" spans="6:7" x14ac:dyDescent="0.25">
      <c r="F460" t="str">
        <f>IF(OR('Time Off Log'!$A460="",'Time Off Log'!$B460=""),"",'Time Off Log'!$B460&amp;"|"&amp;INT(N('Time Off Log'!$A460)))</f>
        <v/>
      </c>
      <c r="G460" t="str">
        <f>IF(F460="","",IF('Time Off Log'!$C460="","•",IF(N('Time Off Log'!$D460)&gt;=IF(Settings!$B$8="Days",1,Settings!$B$9),UPPER(LEFT('Time Off Log'!$C460,1)),LOWER(LEFT('Time Off Log'!$C460,1)))))</f>
        <v/>
      </c>
    </row>
    <row r="461" spans="6:7" x14ac:dyDescent="0.25">
      <c r="F461" t="str">
        <f>IF(OR('Time Off Log'!$A461="",'Time Off Log'!$B461=""),"",'Time Off Log'!$B461&amp;"|"&amp;INT(N('Time Off Log'!$A461)))</f>
        <v/>
      </c>
      <c r="G461" t="str">
        <f>IF(F461="","",IF('Time Off Log'!$C461="","•",IF(N('Time Off Log'!$D461)&gt;=IF(Settings!$B$8="Days",1,Settings!$B$9),UPPER(LEFT('Time Off Log'!$C461,1)),LOWER(LEFT('Time Off Log'!$C461,1)))))</f>
        <v/>
      </c>
    </row>
    <row r="462" spans="6:7" x14ac:dyDescent="0.25">
      <c r="F462" t="str">
        <f>IF(OR('Time Off Log'!$A462="",'Time Off Log'!$B462=""),"",'Time Off Log'!$B462&amp;"|"&amp;INT(N('Time Off Log'!$A462)))</f>
        <v/>
      </c>
      <c r="G462" t="str">
        <f>IF(F462="","",IF('Time Off Log'!$C462="","•",IF(N('Time Off Log'!$D462)&gt;=IF(Settings!$B$8="Days",1,Settings!$B$9),UPPER(LEFT('Time Off Log'!$C462,1)),LOWER(LEFT('Time Off Log'!$C462,1)))))</f>
        <v/>
      </c>
    </row>
    <row r="463" spans="6:7" x14ac:dyDescent="0.25">
      <c r="F463" t="str">
        <f>IF(OR('Time Off Log'!$A463="",'Time Off Log'!$B463=""),"",'Time Off Log'!$B463&amp;"|"&amp;INT(N('Time Off Log'!$A463)))</f>
        <v/>
      </c>
      <c r="G463" t="str">
        <f>IF(F463="","",IF('Time Off Log'!$C463="","•",IF(N('Time Off Log'!$D463)&gt;=IF(Settings!$B$8="Days",1,Settings!$B$9),UPPER(LEFT('Time Off Log'!$C463,1)),LOWER(LEFT('Time Off Log'!$C463,1)))))</f>
        <v/>
      </c>
    </row>
    <row r="464" spans="6:7" x14ac:dyDescent="0.25">
      <c r="F464" t="str">
        <f>IF(OR('Time Off Log'!$A464="",'Time Off Log'!$B464=""),"",'Time Off Log'!$B464&amp;"|"&amp;INT(N('Time Off Log'!$A464)))</f>
        <v/>
      </c>
      <c r="G464" t="str">
        <f>IF(F464="","",IF('Time Off Log'!$C464="","•",IF(N('Time Off Log'!$D464)&gt;=IF(Settings!$B$8="Days",1,Settings!$B$9),UPPER(LEFT('Time Off Log'!$C464,1)),LOWER(LEFT('Time Off Log'!$C464,1)))))</f>
        <v/>
      </c>
    </row>
    <row r="465" spans="6:7" x14ac:dyDescent="0.25">
      <c r="F465" t="str">
        <f>IF(OR('Time Off Log'!$A465="",'Time Off Log'!$B465=""),"",'Time Off Log'!$B465&amp;"|"&amp;INT(N('Time Off Log'!$A465)))</f>
        <v/>
      </c>
      <c r="G465" t="str">
        <f>IF(F465="","",IF('Time Off Log'!$C465="","•",IF(N('Time Off Log'!$D465)&gt;=IF(Settings!$B$8="Days",1,Settings!$B$9),UPPER(LEFT('Time Off Log'!$C465,1)),LOWER(LEFT('Time Off Log'!$C465,1)))))</f>
        <v/>
      </c>
    </row>
    <row r="466" spans="6:7" x14ac:dyDescent="0.25">
      <c r="F466" t="str">
        <f>IF(OR('Time Off Log'!$A466="",'Time Off Log'!$B466=""),"",'Time Off Log'!$B466&amp;"|"&amp;INT(N('Time Off Log'!$A466)))</f>
        <v/>
      </c>
      <c r="G466" t="str">
        <f>IF(F466="","",IF('Time Off Log'!$C466="","•",IF(N('Time Off Log'!$D466)&gt;=IF(Settings!$B$8="Days",1,Settings!$B$9),UPPER(LEFT('Time Off Log'!$C466,1)),LOWER(LEFT('Time Off Log'!$C466,1)))))</f>
        <v/>
      </c>
    </row>
    <row r="467" spans="6:7" x14ac:dyDescent="0.25">
      <c r="F467" t="str">
        <f>IF(OR('Time Off Log'!$A467="",'Time Off Log'!$B467=""),"",'Time Off Log'!$B467&amp;"|"&amp;INT(N('Time Off Log'!$A467)))</f>
        <v/>
      </c>
      <c r="G467" t="str">
        <f>IF(F467="","",IF('Time Off Log'!$C467="","•",IF(N('Time Off Log'!$D467)&gt;=IF(Settings!$B$8="Days",1,Settings!$B$9),UPPER(LEFT('Time Off Log'!$C467,1)),LOWER(LEFT('Time Off Log'!$C467,1)))))</f>
        <v/>
      </c>
    </row>
    <row r="468" spans="6:7" x14ac:dyDescent="0.25">
      <c r="F468" t="str">
        <f>IF(OR('Time Off Log'!$A468="",'Time Off Log'!$B468=""),"",'Time Off Log'!$B468&amp;"|"&amp;INT(N('Time Off Log'!$A468)))</f>
        <v/>
      </c>
      <c r="G468" t="str">
        <f>IF(F468="","",IF('Time Off Log'!$C468="","•",IF(N('Time Off Log'!$D468)&gt;=IF(Settings!$B$8="Days",1,Settings!$B$9),UPPER(LEFT('Time Off Log'!$C468,1)),LOWER(LEFT('Time Off Log'!$C468,1)))))</f>
        <v/>
      </c>
    </row>
    <row r="469" spans="6:7" x14ac:dyDescent="0.25">
      <c r="F469" t="str">
        <f>IF(OR('Time Off Log'!$A469="",'Time Off Log'!$B469=""),"",'Time Off Log'!$B469&amp;"|"&amp;INT(N('Time Off Log'!$A469)))</f>
        <v/>
      </c>
      <c r="G469" t="str">
        <f>IF(F469="","",IF('Time Off Log'!$C469="","•",IF(N('Time Off Log'!$D469)&gt;=IF(Settings!$B$8="Days",1,Settings!$B$9),UPPER(LEFT('Time Off Log'!$C469,1)),LOWER(LEFT('Time Off Log'!$C469,1)))))</f>
        <v/>
      </c>
    </row>
    <row r="470" spans="6:7" x14ac:dyDescent="0.25">
      <c r="F470" t="str">
        <f>IF(OR('Time Off Log'!$A470="",'Time Off Log'!$B470=""),"",'Time Off Log'!$B470&amp;"|"&amp;INT(N('Time Off Log'!$A470)))</f>
        <v/>
      </c>
      <c r="G470" t="str">
        <f>IF(F470="","",IF('Time Off Log'!$C470="","•",IF(N('Time Off Log'!$D470)&gt;=IF(Settings!$B$8="Days",1,Settings!$B$9),UPPER(LEFT('Time Off Log'!$C470,1)),LOWER(LEFT('Time Off Log'!$C470,1)))))</f>
        <v/>
      </c>
    </row>
    <row r="471" spans="6:7" x14ac:dyDescent="0.25">
      <c r="F471" t="str">
        <f>IF(OR('Time Off Log'!$A471="",'Time Off Log'!$B471=""),"",'Time Off Log'!$B471&amp;"|"&amp;INT(N('Time Off Log'!$A471)))</f>
        <v/>
      </c>
      <c r="G471" t="str">
        <f>IF(F471="","",IF('Time Off Log'!$C471="","•",IF(N('Time Off Log'!$D471)&gt;=IF(Settings!$B$8="Days",1,Settings!$B$9),UPPER(LEFT('Time Off Log'!$C471,1)),LOWER(LEFT('Time Off Log'!$C471,1)))))</f>
        <v/>
      </c>
    </row>
    <row r="472" spans="6:7" x14ac:dyDescent="0.25">
      <c r="F472" t="str">
        <f>IF(OR('Time Off Log'!$A472="",'Time Off Log'!$B472=""),"",'Time Off Log'!$B472&amp;"|"&amp;INT(N('Time Off Log'!$A472)))</f>
        <v/>
      </c>
      <c r="G472" t="str">
        <f>IF(F472="","",IF('Time Off Log'!$C472="","•",IF(N('Time Off Log'!$D472)&gt;=IF(Settings!$B$8="Days",1,Settings!$B$9),UPPER(LEFT('Time Off Log'!$C472,1)),LOWER(LEFT('Time Off Log'!$C472,1)))))</f>
        <v/>
      </c>
    </row>
    <row r="473" spans="6:7" x14ac:dyDescent="0.25">
      <c r="F473" t="str">
        <f>IF(OR('Time Off Log'!$A473="",'Time Off Log'!$B473=""),"",'Time Off Log'!$B473&amp;"|"&amp;INT(N('Time Off Log'!$A473)))</f>
        <v/>
      </c>
      <c r="G473" t="str">
        <f>IF(F473="","",IF('Time Off Log'!$C473="","•",IF(N('Time Off Log'!$D473)&gt;=IF(Settings!$B$8="Days",1,Settings!$B$9),UPPER(LEFT('Time Off Log'!$C473,1)),LOWER(LEFT('Time Off Log'!$C473,1)))))</f>
        <v/>
      </c>
    </row>
    <row r="474" spans="6:7" x14ac:dyDescent="0.25">
      <c r="F474" t="str">
        <f>IF(OR('Time Off Log'!$A474="",'Time Off Log'!$B474=""),"",'Time Off Log'!$B474&amp;"|"&amp;INT(N('Time Off Log'!$A474)))</f>
        <v/>
      </c>
      <c r="G474" t="str">
        <f>IF(F474="","",IF('Time Off Log'!$C474="","•",IF(N('Time Off Log'!$D474)&gt;=IF(Settings!$B$8="Days",1,Settings!$B$9),UPPER(LEFT('Time Off Log'!$C474,1)),LOWER(LEFT('Time Off Log'!$C474,1)))))</f>
        <v/>
      </c>
    </row>
    <row r="475" spans="6:7" x14ac:dyDescent="0.25">
      <c r="F475" t="str">
        <f>IF(OR('Time Off Log'!$A475="",'Time Off Log'!$B475=""),"",'Time Off Log'!$B475&amp;"|"&amp;INT(N('Time Off Log'!$A475)))</f>
        <v/>
      </c>
      <c r="G475" t="str">
        <f>IF(F475="","",IF('Time Off Log'!$C475="","•",IF(N('Time Off Log'!$D475)&gt;=IF(Settings!$B$8="Days",1,Settings!$B$9),UPPER(LEFT('Time Off Log'!$C475,1)),LOWER(LEFT('Time Off Log'!$C475,1)))))</f>
        <v/>
      </c>
    </row>
    <row r="476" spans="6:7" x14ac:dyDescent="0.25">
      <c r="F476" t="str">
        <f>IF(OR('Time Off Log'!$A476="",'Time Off Log'!$B476=""),"",'Time Off Log'!$B476&amp;"|"&amp;INT(N('Time Off Log'!$A476)))</f>
        <v/>
      </c>
      <c r="G476" t="str">
        <f>IF(F476="","",IF('Time Off Log'!$C476="","•",IF(N('Time Off Log'!$D476)&gt;=IF(Settings!$B$8="Days",1,Settings!$B$9),UPPER(LEFT('Time Off Log'!$C476,1)),LOWER(LEFT('Time Off Log'!$C476,1)))))</f>
        <v/>
      </c>
    </row>
    <row r="477" spans="6:7" x14ac:dyDescent="0.25">
      <c r="F477" t="str">
        <f>IF(OR('Time Off Log'!$A477="",'Time Off Log'!$B477=""),"",'Time Off Log'!$B477&amp;"|"&amp;INT(N('Time Off Log'!$A477)))</f>
        <v/>
      </c>
      <c r="G477" t="str">
        <f>IF(F477="","",IF('Time Off Log'!$C477="","•",IF(N('Time Off Log'!$D477)&gt;=IF(Settings!$B$8="Days",1,Settings!$B$9),UPPER(LEFT('Time Off Log'!$C477,1)),LOWER(LEFT('Time Off Log'!$C477,1)))))</f>
        <v/>
      </c>
    </row>
    <row r="478" spans="6:7" x14ac:dyDescent="0.25">
      <c r="F478" t="str">
        <f>IF(OR('Time Off Log'!$A478="",'Time Off Log'!$B478=""),"",'Time Off Log'!$B478&amp;"|"&amp;INT(N('Time Off Log'!$A478)))</f>
        <v/>
      </c>
      <c r="G478" t="str">
        <f>IF(F478="","",IF('Time Off Log'!$C478="","•",IF(N('Time Off Log'!$D478)&gt;=IF(Settings!$B$8="Days",1,Settings!$B$9),UPPER(LEFT('Time Off Log'!$C478,1)),LOWER(LEFT('Time Off Log'!$C478,1)))))</f>
        <v/>
      </c>
    </row>
    <row r="479" spans="6:7" x14ac:dyDescent="0.25">
      <c r="F479" t="str">
        <f>IF(OR('Time Off Log'!$A479="",'Time Off Log'!$B479=""),"",'Time Off Log'!$B479&amp;"|"&amp;INT(N('Time Off Log'!$A479)))</f>
        <v/>
      </c>
      <c r="G479" t="str">
        <f>IF(F479="","",IF('Time Off Log'!$C479="","•",IF(N('Time Off Log'!$D479)&gt;=IF(Settings!$B$8="Days",1,Settings!$B$9),UPPER(LEFT('Time Off Log'!$C479,1)),LOWER(LEFT('Time Off Log'!$C479,1)))))</f>
        <v/>
      </c>
    </row>
    <row r="480" spans="6:7" x14ac:dyDescent="0.25">
      <c r="F480" t="str">
        <f>IF(OR('Time Off Log'!$A480="",'Time Off Log'!$B480=""),"",'Time Off Log'!$B480&amp;"|"&amp;INT(N('Time Off Log'!$A480)))</f>
        <v/>
      </c>
      <c r="G480" t="str">
        <f>IF(F480="","",IF('Time Off Log'!$C480="","•",IF(N('Time Off Log'!$D480)&gt;=IF(Settings!$B$8="Days",1,Settings!$B$9),UPPER(LEFT('Time Off Log'!$C480,1)),LOWER(LEFT('Time Off Log'!$C480,1)))))</f>
        <v/>
      </c>
    </row>
    <row r="481" spans="6:7" x14ac:dyDescent="0.25">
      <c r="F481" t="str">
        <f>IF(OR('Time Off Log'!$A481="",'Time Off Log'!$B481=""),"",'Time Off Log'!$B481&amp;"|"&amp;INT(N('Time Off Log'!$A481)))</f>
        <v/>
      </c>
      <c r="G481" t="str">
        <f>IF(F481="","",IF('Time Off Log'!$C481="","•",IF(N('Time Off Log'!$D481)&gt;=IF(Settings!$B$8="Days",1,Settings!$B$9),UPPER(LEFT('Time Off Log'!$C481,1)),LOWER(LEFT('Time Off Log'!$C481,1)))))</f>
        <v/>
      </c>
    </row>
    <row r="482" spans="6:7" x14ac:dyDescent="0.25">
      <c r="F482" t="str">
        <f>IF(OR('Time Off Log'!$A482="",'Time Off Log'!$B482=""),"",'Time Off Log'!$B482&amp;"|"&amp;INT(N('Time Off Log'!$A482)))</f>
        <v/>
      </c>
      <c r="G482" t="str">
        <f>IF(F482="","",IF('Time Off Log'!$C482="","•",IF(N('Time Off Log'!$D482)&gt;=IF(Settings!$B$8="Days",1,Settings!$B$9),UPPER(LEFT('Time Off Log'!$C482,1)),LOWER(LEFT('Time Off Log'!$C482,1)))))</f>
        <v/>
      </c>
    </row>
    <row r="483" spans="6:7" x14ac:dyDescent="0.25">
      <c r="F483" t="str">
        <f>IF(OR('Time Off Log'!$A483="",'Time Off Log'!$B483=""),"",'Time Off Log'!$B483&amp;"|"&amp;INT(N('Time Off Log'!$A483)))</f>
        <v/>
      </c>
      <c r="G483" t="str">
        <f>IF(F483="","",IF('Time Off Log'!$C483="","•",IF(N('Time Off Log'!$D483)&gt;=IF(Settings!$B$8="Days",1,Settings!$B$9),UPPER(LEFT('Time Off Log'!$C483,1)),LOWER(LEFT('Time Off Log'!$C483,1)))))</f>
        <v/>
      </c>
    </row>
    <row r="484" spans="6:7" x14ac:dyDescent="0.25">
      <c r="F484" t="str">
        <f>IF(OR('Time Off Log'!$A484="",'Time Off Log'!$B484=""),"",'Time Off Log'!$B484&amp;"|"&amp;INT(N('Time Off Log'!$A484)))</f>
        <v/>
      </c>
      <c r="G484" t="str">
        <f>IF(F484="","",IF('Time Off Log'!$C484="","•",IF(N('Time Off Log'!$D484)&gt;=IF(Settings!$B$8="Days",1,Settings!$B$9),UPPER(LEFT('Time Off Log'!$C484,1)),LOWER(LEFT('Time Off Log'!$C484,1)))))</f>
        <v/>
      </c>
    </row>
    <row r="485" spans="6:7" x14ac:dyDescent="0.25">
      <c r="F485" t="str">
        <f>IF(OR('Time Off Log'!$A485="",'Time Off Log'!$B485=""),"",'Time Off Log'!$B485&amp;"|"&amp;INT(N('Time Off Log'!$A485)))</f>
        <v/>
      </c>
      <c r="G485" t="str">
        <f>IF(F485="","",IF('Time Off Log'!$C485="","•",IF(N('Time Off Log'!$D485)&gt;=IF(Settings!$B$8="Days",1,Settings!$B$9),UPPER(LEFT('Time Off Log'!$C485,1)),LOWER(LEFT('Time Off Log'!$C485,1)))))</f>
        <v/>
      </c>
    </row>
    <row r="486" spans="6:7" x14ac:dyDescent="0.25">
      <c r="F486" t="str">
        <f>IF(OR('Time Off Log'!$A486="",'Time Off Log'!$B486=""),"",'Time Off Log'!$B486&amp;"|"&amp;INT(N('Time Off Log'!$A486)))</f>
        <v/>
      </c>
      <c r="G486" t="str">
        <f>IF(F486="","",IF('Time Off Log'!$C486="","•",IF(N('Time Off Log'!$D486)&gt;=IF(Settings!$B$8="Days",1,Settings!$B$9),UPPER(LEFT('Time Off Log'!$C486,1)),LOWER(LEFT('Time Off Log'!$C486,1)))))</f>
        <v/>
      </c>
    </row>
    <row r="487" spans="6:7" x14ac:dyDescent="0.25">
      <c r="F487" t="str">
        <f>IF(OR('Time Off Log'!$A487="",'Time Off Log'!$B487=""),"",'Time Off Log'!$B487&amp;"|"&amp;INT(N('Time Off Log'!$A487)))</f>
        <v/>
      </c>
      <c r="G487" t="str">
        <f>IF(F487="","",IF('Time Off Log'!$C487="","•",IF(N('Time Off Log'!$D487)&gt;=IF(Settings!$B$8="Days",1,Settings!$B$9),UPPER(LEFT('Time Off Log'!$C487,1)),LOWER(LEFT('Time Off Log'!$C487,1)))))</f>
        <v/>
      </c>
    </row>
    <row r="488" spans="6:7" x14ac:dyDescent="0.25">
      <c r="F488" t="str">
        <f>IF(OR('Time Off Log'!$A488="",'Time Off Log'!$B488=""),"",'Time Off Log'!$B488&amp;"|"&amp;INT(N('Time Off Log'!$A488)))</f>
        <v/>
      </c>
      <c r="G488" t="str">
        <f>IF(F488="","",IF('Time Off Log'!$C488="","•",IF(N('Time Off Log'!$D488)&gt;=IF(Settings!$B$8="Days",1,Settings!$B$9),UPPER(LEFT('Time Off Log'!$C488,1)),LOWER(LEFT('Time Off Log'!$C488,1)))))</f>
        <v/>
      </c>
    </row>
    <row r="489" spans="6:7" x14ac:dyDescent="0.25">
      <c r="F489" t="str">
        <f>IF(OR('Time Off Log'!$A489="",'Time Off Log'!$B489=""),"",'Time Off Log'!$B489&amp;"|"&amp;INT(N('Time Off Log'!$A489)))</f>
        <v/>
      </c>
      <c r="G489" t="str">
        <f>IF(F489="","",IF('Time Off Log'!$C489="","•",IF(N('Time Off Log'!$D489)&gt;=IF(Settings!$B$8="Days",1,Settings!$B$9),UPPER(LEFT('Time Off Log'!$C489,1)),LOWER(LEFT('Time Off Log'!$C489,1)))))</f>
        <v/>
      </c>
    </row>
    <row r="490" spans="6:7" x14ac:dyDescent="0.25">
      <c r="F490" t="str">
        <f>IF(OR('Time Off Log'!$A490="",'Time Off Log'!$B490=""),"",'Time Off Log'!$B490&amp;"|"&amp;INT(N('Time Off Log'!$A490)))</f>
        <v/>
      </c>
      <c r="G490" t="str">
        <f>IF(F490="","",IF('Time Off Log'!$C490="","•",IF(N('Time Off Log'!$D490)&gt;=IF(Settings!$B$8="Days",1,Settings!$B$9),UPPER(LEFT('Time Off Log'!$C490,1)),LOWER(LEFT('Time Off Log'!$C490,1)))))</f>
        <v/>
      </c>
    </row>
    <row r="491" spans="6:7" x14ac:dyDescent="0.25">
      <c r="F491" t="str">
        <f>IF(OR('Time Off Log'!$A491="",'Time Off Log'!$B491=""),"",'Time Off Log'!$B491&amp;"|"&amp;INT(N('Time Off Log'!$A491)))</f>
        <v/>
      </c>
      <c r="G491" t="str">
        <f>IF(F491="","",IF('Time Off Log'!$C491="","•",IF(N('Time Off Log'!$D491)&gt;=IF(Settings!$B$8="Days",1,Settings!$B$9),UPPER(LEFT('Time Off Log'!$C491,1)),LOWER(LEFT('Time Off Log'!$C491,1)))))</f>
        <v/>
      </c>
    </row>
    <row r="492" spans="6:7" x14ac:dyDescent="0.25">
      <c r="F492" t="str">
        <f>IF(OR('Time Off Log'!$A492="",'Time Off Log'!$B492=""),"",'Time Off Log'!$B492&amp;"|"&amp;INT(N('Time Off Log'!$A492)))</f>
        <v/>
      </c>
      <c r="G492" t="str">
        <f>IF(F492="","",IF('Time Off Log'!$C492="","•",IF(N('Time Off Log'!$D492)&gt;=IF(Settings!$B$8="Days",1,Settings!$B$9),UPPER(LEFT('Time Off Log'!$C492,1)),LOWER(LEFT('Time Off Log'!$C492,1)))))</f>
        <v/>
      </c>
    </row>
    <row r="493" spans="6:7" x14ac:dyDescent="0.25">
      <c r="F493" t="str">
        <f>IF(OR('Time Off Log'!$A493="",'Time Off Log'!$B493=""),"",'Time Off Log'!$B493&amp;"|"&amp;INT(N('Time Off Log'!$A493)))</f>
        <v/>
      </c>
      <c r="G493" t="str">
        <f>IF(F493="","",IF('Time Off Log'!$C493="","•",IF(N('Time Off Log'!$D493)&gt;=IF(Settings!$B$8="Days",1,Settings!$B$9),UPPER(LEFT('Time Off Log'!$C493,1)),LOWER(LEFT('Time Off Log'!$C493,1)))))</f>
        <v/>
      </c>
    </row>
    <row r="494" spans="6:7" x14ac:dyDescent="0.25">
      <c r="F494" t="str">
        <f>IF(OR('Time Off Log'!$A494="",'Time Off Log'!$B494=""),"",'Time Off Log'!$B494&amp;"|"&amp;INT(N('Time Off Log'!$A494)))</f>
        <v/>
      </c>
      <c r="G494" t="str">
        <f>IF(F494="","",IF('Time Off Log'!$C494="","•",IF(N('Time Off Log'!$D494)&gt;=IF(Settings!$B$8="Days",1,Settings!$B$9),UPPER(LEFT('Time Off Log'!$C494,1)),LOWER(LEFT('Time Off Log'!$C494,1)))))</f>
        <v/>
      </c>
    </row>
    <row r="495" spans="6:7" x14ac:dyDescent="0.25">
      <c r="F495" t="str">
        <f>IF(OR('Time Off Log'!$A495="",'Time Off Log'!$B495=""),"",'Time Off Log'!$B495&amp;"|"&amp;INT(N('Time Off Log'!$A495)))</f>
        <v/>
      </c>
      <c r="G495" t="str">
        <f>IF(F495="","",IF('Time Off Log'!$C495="","•",IF(N('Time Off Log'!$D495)&gt;=IF(Settings!$B$8="Days",1,Settings!$B$9),UPPER(LEFT('Time Off Log'!$C495,1)),LOWER(LEFT('Time Off Log'!$C495,1)))))</f>
        <v/>
      </c>
    </row>
    <row r="496" spans="6:7" x14ac:dyDescent="0.25">
      <c r="F496" t="str">
        <f>IF(OR('Time Off Log'!$A496="",'Time Off Log'!$B496=""),"",'Time Off Log'!$B496&amp;"|"&amp;INT(N('Time Off Log'!$A496)))</f>
        <v/>
      </c>
      <c r="G496" t="str">
        <f>IF(F496="","",IF('Time Off Log'!$C496="","•",IF(N('Time Off Log'!$D496)&gt;=IF(Settings!$B$8="Days",1,Settings!$B$9),UPPER(LEFT('Time Off Log'!$C496,1)),LOWER(LEFT('Time Off Log'!$C496,1)))))</f>
        <v/>
      </c>
    </row>
    <row r="497" spans="6:7" x14ac:dyDescent="0.25">
      <c r="F497" t="str">
        <f>IF(OR('Time Off Log'!$A497="",'Time Off Log'!$B497=""),"",'Time Off Log'!$B497&amp;"|"&amp;INT(N('Time Off Log'!$A497)))</f>
        <v/>
      </c>
      <c r="G497" t="str">
        <f>IF(F497="","",IF('Time Off Log'!$C497="","•",IF(N('Time Off Log'!$D497)&gt;=IF(Settings!$B$8="Days",1,Settings!$B$9),UPPER(LEFT('Time Off Log'!$C497,1)),LOWER(LEFT('Time Off Log'!$C497,1)))))</f>
        <v/>
      </c>
    </row>
    <row r="498" spans="6:7" x14ac:dyDescent="0.25">
      <c r="F498" t="str">
        <f>IF(OR('Time Off Log'!$A498="",'Time Off Log'!$B498=""),"",'Time Off Log'!$B498&amp;"|"&amp;INT(N('Time Off Log'!$A498)))</f>
        <v/>
      </c>
      <c r="G498" t="str">
        <f>IF(F498="","",IF('Time Off Log'!$C498="","•",IF(N('Time Off Log'!$D498)&gt;=IF(Settings!$B$8="Days",1,Settings!$B$9),UPPER(LEFT('Time Off Log'!$C498,1)),LOWER(LEFT('Time Off Log'!$C498,1)))))</f>
        <v/>
      </c>
    </row>
    <row r="499" spans="6:7" x14ac:dyDescent="0.25">
      <c r="F499" t="str">
        <f>IF(OR('Time Off Log'!$A499="",'Time Off Log'!$B499=""),"",'Time Off Log'!$B499&amp;"|"&amp;INT(N('Time Off Log'!$A499)))</f>
        <v/>
      </c>
      <c r="G499" t="str">
        <f>IF(F499="","",IF('Time Off Log'!$C499="","•",IF(N('Time Off Log'!$D499)&gt;=IF(Settings!$B$8="Days",1,Settings!$B$9),UPPER(LEFT('Time Off Log'!$C499,1)),LOWER(LEFT('Time Off Log'!$C499,1)))))</f>
        <v/>
      </c>
    </row>
    <row r="500" spans="6:7" x14ac:dyDescent="0.25">
      <c r="F500" t="str">
        <f>IF(OR('Time Off Log'!$A500="",'Time Off Log'!$B500=""),"",'Time Off Log'!$B500&amp;"|"&amp;INT(N('Time Off Log'!$A500)))</f>
        <v/>
      </c>
      <c r="G500" t="str">
        <f>IF(F500="","",IF('Time Off Log'!$C500="","•",IF(N('Time Off Log'!$D500)&gt;=IF(Settings!$B$8="Days",1,Settings!$B$9),UPPER(LEFT('Time Off Log'!$C500,1)),LOWER(LEFT('Time Off Log'!$C500,1)))))</f>
        <v/>
      </c>
    </row>
    <row r="501" spans="6:7" x14ac:dyDescent="0.25">
      <c r="F501" t="str">
        <f>IF(OR('Time Off Log'!$A501="",'Time Off Log'!$B501=""),"",'Time Off Log'!$B501&amp;"|"&amp;INT(N('Time Off Log'!$A501)))</f>
        <v/>
      </c>
      <c r="G501" t="str">
        <f>IF(F501="","",IF('Time Off Log'!$C501="","•",IF(N('Time Off Log'!$D501)&gt;=IF(Settings!$B$8="Days",1,Settings!$B$9),UPPER(LEFT('Time Off Log'!$C501,1)),LOWER(LEFT('Time Off Log'!$C501,1)))))</f>
        <v/>
      </c>
    </row>
    <row r="502" spans="6:7" x14ac:dyDescent="0.25">
      <c r="F502" t="str">
        <f>IF(OR('Time Off Log'!$A502="",'Time Off Log'!$B502=""),"",'Time Off Log'!$B502&amp;"|"&amp;INT(N('Time Off Log'!$A502)))</f>
        <v/>
      </c>
      <c r="G502" t="str">
        <f>IF(F502="","",IF('Time Off Log'!$C502="","•",IF(N('Time Off Log'!$D502)&gt;=IF(Settings!$B$8="Days",1,Settings!$B$9),UPPER(LEFT('Time Off Log'!$C502,1)),LOWER(LEFT('Time Off Log'!$C502,1)))))</f>
        <v/>
      </c>
    </row>
    <row r="503" spans="6:7" x14ac:dyDescent="0.25">
      <c r="F503" t="str">
        <f>IF(OR('Time Off Log'!$A503="",'Time Off Log'!$B503=""),"",'Time Off Log'!$B503&amp;"|"&amp;INT(N('Time Off Log'!$A503)))</f>
        <v/>
      </c>
      <c r="G503" t="str">
        <f>IF(F503="","",IF('Time Off Log'!$C503="","•",IF(N('Time Off Log'!$D503)&gt;=IF(Settings!$B$8="Days",1,Settings!$B$9),UPPER(LEFT('Time Off Log'!$C503,1)),LOWER(LEFT('Time Off Log'!$C503,1)))))</f>
        <v/>
      </c>
    </row>
    <row r="504" spans="6:7" x14ac:dyDescent="0.25">
      <c r="F504" t="str">
        <f>IF(OR('Time Off Log'!$A504="",'Time Off Log'!$B504=""),"",'Time Off Log'!$B504&amp;"|"&amp;INT(N('Time Off Log'!$A504)))</f>
        <v/>
      </c>
      <c r="G504" t="str">
        <f>IF(F504="","",IF('Time Off Log'!$C504="","•",IF(N('Time Off Log'!$D504)&gt;=IF(Settings!$B$8="Days",1,Settings!$B$9),UPPER(LEFT('Time Off Log'!$C504,1)),LOWER(LEFT('Time Off Log'!$C504,1)))))</f>
        <v/>
      </c>
    </row>
    <row r="505" spans="6:7" x14ac:dyDescent="0.25">
      <c r="F505" t="str">
        <f>IF(OR('Time Off Log'!$A505="",'Time Off Log'!$B505=""),"",'Time Off Log'!$B505&amp;"|"&amp;INT(N('Time Off Log'!$A505)))</f>
        <v/>
      </c>
      <c r="G505" t="str">
        <f>IF(F505="","",IF('Time Off Log'!$C505="","•",IF(N('Time Off Log'!$D505)&gt;=IF(Settings!$B$8="Days",1,Settings!$B$9),UPPER(LEFT('Time Off Log'!$C505,1)),LOWER(LEFT('Time Off Log'!$C505,1)))))</f>
        <v/>
      </c>
    </row>
    <row r="506" spans="6:7" x14ac:dyDescent="0.25">
      <c r="F506" t="str">
        <f>IF(OR('Time Off Log'!$A506="",'Time Off Log'!$B506=""),"",'Time Off Log'!$B506&amp;"|"&amp;INT(N('Time Off Log'!$A506)))</f>
        <v/>
      </c>
      <c r="G506" t="str">
        <f>IF(F506="","",IF('Time Off Log'!$C506="","•",IF(N('Time Off Log'!$D506)&gt;=IF(Settings!$B$8="Days",1,Settings!$B$9),UPPER(LEFT('Time Off Log'!$C506,1)),LOWER(LEFT('Time Off Log'!$C506,1)))))</f>
        <v/>
      </c>
    </row>
    <row r="507" spans="6:7" x14ac:dyDescent="0.25">
      <c r="F507" t="str">
        <f>IF(OR('Time Off Log'!$A507="",'Time Off Log'!$B507=""),"",'Time Off Log'!$B507&amp;"|"&amp;INT(N('Time Off Log'!$A507)))</f>
        <v/>
      </c>
      <c r="G507" t="str">
        <f>IF(F507="","",IF('Time Off Log'!$C507="","•",IF(N('Time Off Log'!$D507)&gt;=IF(Settings!$B$8="Days",1,Settings!$B$9),UPPER(LEFT('Time Off Log'!$C507,1)),LOWER(LEFT('Time Off Log'!$C507,1)))))</f>
        <v/>
      </c>
    </row>
    <row r="508" spans="6:7" x14ac:dyDescent="0.25">
      <c r="F508" t="str">
        <f>IF(OR('Time Off Log'!$A508="",'Time Off Log'!$B508=""),"",'Time Off Log'!$B508&amp;"|"&amp;INT(N('Time Off Log'!$A508)))</f>
        <v/>
      </c>
      <c r="G508" t="str">
        <f>IF(F508="","",IF('Time Off Log'!$C508="","•",IF(N('Time Off Log'!$D508)&gt;=IF(Settings!$B$8="Days",1,Settings!$B$9),UPPER(LEFT('Time Off Log'!$C508,1)),LOWER(LEFT('Time Off Log'!$C508,1)))))</f>
        <v/>
      </c>
    </row>
    <row r="509" spans="6:7" x14ac:dyDescent="0.25">
      <c r="F509" t="str">
        <f>IF(OR('Time Off Log'!$A509="",'Time Off Log'!$B509=""),"",'Time Off Log'!$B509&amp;"|"&amp;INT(N('Time Off Log'!$A509)))</f>
        <v/>
      </c>
      <c r="G509" t="str">
        <f>IF(F509="","",IF('Time Off Log'!$C509="","•",IF(N('Time Off Log'!$D509)&gt;=IF(Settings!$B$8="Days",1,Settings!$B$9),UPPER(LEFT('Time Off Log'!$C509,1)),LOWER(LEFT('Time Off Log'!$C509,1)))))</f>
        <v/>
      </c>
    </row>
    <row r="510" spans="6:7" x14ac:dyDescent="0.25">
      <c r="F510" t="str">
        <f>IF(OR('Time Off Log'!$A510="",'Time Off Log'!$B510=""),"",'Time Off Log'!$B510&amp;"|"&amp;INT(N('Time Off Log'!$A510)))</f>
        <v/>
      </c>
      <c r="G510" t="str">
        <f>IF(F510="","",IF('Time Off Log'!$C510="","•",IF(N('Time Off Log'!$D510)&gt;=IF(Settings!$B$8="Days",1,Settings!$B$9),UPPER(LEFT('Time Off Log'!$C510,1)),LOWER(LEFT('Time Off Log'!$C510,1)))))</f>
        <v/>
      </c>
    </row>
    <row r="511" spans="6:7" x14ac:dyDescent="0.25">
      <c r="F511" t="str">
        <f>IF(OR('Time Off Log'!$A511="",'Time Off Log'!$B511=""),"",'Time Off Log'!$B511&amp;"|"&amp;INT(N('Time Off Log'!$A511)))</f>
        <v/>
      </c>
      <c r="G511" t="str">
        <f>IF(F511="","",IF('Time Off Log'!$C511="","•",IF(N('Time Off Log'!$D511)&gt;=IF(Settings!$B$8="Days",1,Settings!$B$9),UPPER(LEFT('Time Off Log'!$C511,1)),LOWER(LEFT('Time Off Log'!$C511,1)))))</f>
        <v/>
      </c>
    </row>
    <row r="512" spans="6:7" x14ac:dyDescent="0.25">
      <c r="F512" t="str">
        <f>IF(OR('Time Off Log'!$A512="",'Time Off Log'!$B512=""),"",'Time Off Log'!$B512&amp;"|"&amp;INT(N('Time Off Log'!$A512)))</f>
        <v/>
      </c>
      <c r="G512" t="str">
        <f>IF(F512="","",IF('Time Off Log'!$C512="","•",IF(N('Time Off Log'!$D512)&gt;=IF(Settings!$B$8="Days",1,Settings!$B$9),UPPER(LEFT('Time Off Log'!$C512,1)),LOWER(LEFT('Time Off Log'!$C512,1)))))</f>
        <v/>
      </c>
    </row>
    <row r="513" spans="6:7" x14ac:dyDescent="0.25">
      <c r="F513" t="str">
        <f>IF(OR('Time Off Log'!$A513="",'Time Off Log'!$B513=""),"",'Time Off Log'!$B513&amp;"|"&amp;INT(N('Time Off Log'!$A513)))</f>
        <v/>
      </c>
      <c r="G513" t="str">
        <f>IF(F513="","",IF('Time Off Log'!$C513="","•",IF(N('Time Off Log'!$D513)&gt;=IF(Settings!$B$8="Days",1,Settings!$B$9),UPPER(LEFT('Time Off Log'!$C513,1)),LOWER(LEFT('Time Off Log'!$C513,1)))))</f>
        <v/>
      </c>
    </row>
    <row r="514" spans="6:7" x14ac:dyDescent="0.25">
      <c r="F514" t="str">
        <f>IF(OR('Time Off Log'!$A514="",'Time Off Log'!$B514=""),"",'Time Off Log'!$B514&amp;"|"&amp;INT(N('Time Off Log'!$A514)))</f>
        <v/>
      </c>
      <c r="G514" t="str">
        <f>IF(F514="","",IF('Time Off Log'!$C514="","•",IF(N('Time Off Log'!$D514)&gt;=IF(Settings!$B$8="Days",1,Settings!$B$9),UPPER(LEFT('Time Off Log'!$C514,1)),LOWER(LEFT('Time Off Log'!$C514,1)))))</f>
        <v/>
      </c>
    </row>
    <row r="515" spans="6:7" x14ac:dyDescent="0.25">
      <c r="F515" t="str">
        <f>IF(OR('Time Off Log'!$A515="",'Time Off Log'!$B515=""),"",'Time Off Log'!$B515&amp;"|"&amp;INT(N('Time Off Log'!$A515)))</f>
        <v/>
      </c>
      <c r="G515" t="str">
        <f>IF(F515="","",IF('Time Off Log'!$C515="","•",IF(N('Time Off Log'!$D515)&gt;=IF(Settings!$B$8="Days",1,Settings!$B$9),UPPER(LEFT('Time Off Log'!$C515,1)),LOWER(LEFT('Time Off Log'!$C515,1)))))</f>
        <v/>
      </c>
    </row>
    <row r="516" spans="6:7" x14ac:dyDescent="0.25">
      <c r="F516" t="str">
        <f>IF(OR('Time Off Log'!$A516="",'Time Off Log'!$B516=""),"",'Time Off Log'!$B516&amp;"|"&amp;INT(N('Time Off Log'!$A516)))</f>
        <v/>
      </c>
      <c r="G516" t="str">
        <f>IF(F516="","",IF('Time Off Log'!$C516="","•",IF(N('Time Off Log'!$D516)&gt;=IF(Settings!$B$8="Days",1,Settings!$B$9),UPPER(LEFT('Time Off Log'!$C516,1)),LOWER(LEFT('Time Off Log'!$C516,1)))))</f>
        <v/>
      </c>
    </row>
    <row r="517" spans="6:7" x14ac:dyDescent="0.25">
      <c r="F517" t="str">
        <f>IF(OR('Time Off Log'!$A517="",'Time Off Log'!$B517=""),"",'Time Off Log'!$B517&amp;"|"&amp;INT(N('Time Off Log'!$A517)))</f>
        <v/>
      </c>
      <c r="G517" t="str">
        <f>IF(F517="","",IF('Time Off Log'!$C517="","•",IF(N('Time Off Log'!$D517)&gt;=IF(Settings!$B$8="Days",1,Settings!$B$9),UPPER(LEFT('Time Off Log'!$C517,1)),LOWER(LEFT('Time Off Log'!$C517,1)))))</f>
        <v/>
      </c>
    </row>
    <row r="518" spans="6:7" x14ac:dyDescent="0.25">
      <c r="F518" t="str">
        <f>IF(OR('Time Off Log'!$A518="",'Time Off Log'!$B518=""),"",'Time Off Log'!$B518&amp;"|"&amp;INT(N('Time Off Log'!$A518)))</f>
        <v/>
      </c>
      <c r="G518" t="str">
        <f>IF(F518="","",IF('Time Off Log'!$C518="","•",IF(N('Time Off Log'!$D518)&gt;=IF(Settings!$B$8="Days",1,Settings!$B$9),UPPER(LEFT('Time Off Log'!$C518,1)),LOWER(LEFT('Time Off Log'!$C518,1)))))</f>
        <v/>
      </c>
    </row>
    <row r="519" spans="6:7" x14ac:dyDescent="0.25">
      <c r="F519" t="str">
        <f>IF(OR('Time Off Log'!$A519="",'Time Off Log'!$B519=""),"",'Time Off Log'!$B519&amp;"|"&amp;INT(N('Time Off Log'!$A519)))</f>
        <v/>
      </c>
      <c r="G519" t="str">
        <f>IF(F519="","",IF('Time Off Log'!$C519="","•",IF(N('Time Off Log'!$D519)&gt;=IF(Settings!$B$8="Days",1,Settings!$B$9),UPPER(LEFT('Time Off Log'!$C519,1)),LOWER(LEFT('Time Off Log'!$C519,1)))))</f>
        <v/>
      </c>
    </row>
    <row r="520" spans="6:7" x14ac:dyDescent="0.25">
      <c r="F520" t="str">
        <f>IF(OR('Time Off Log'!$A520="",'Time Off Log'!$B520=""),"",'Time Off Log'!$B520&amp;"|"&amp;INT(N('Time Off Log'!$A520)))</f>
        <v/>
      </c>
      <c r="G520" t="str">
        <f>IF(F520="","",IF('Time Off Log'!$C520="","•",IF(N('Time Off Log'!$D520)&gt;=IF(Settings!$B$8="Days",1,Settings!$B$9),UPPER(LEFT('Time Off Log'!$C520,1)),LOWER(LEFT('Time Off Log'!$C520,1)))))</f>
        <v/>
      </c>
    </row>
    <row r="521" spans="6:7" x14ac:dyDescent="0.25">
      <c r="F521" t="str">
        <f>IF(OR('Time Off Log'!$A521="",'Time Off Log'!$B521=""),"",'Time Off Log'!$B521&amp;"|"&amp;INT(N('Time Off Log'!$A521)))</f>
        <v/>
      </c>
      <c r="G521" t="str">
        <f>IF(F521="","",IF('Time Off Log'!$C521="","•",IF(N('Time Off Log'!$D521)&gt;=IF(Settings!$B$8="Days",1,Settings!$B$9),UPPER(LEFT('Time Off Log'!$C521,1)),LOWER(LEFT('Time Off Log'!$C521,1)))))</f>
        <v/>
      </c>
    </row>
    <row r="522" spans="6:7" x14ac:dyDescent="0.25">
      <c r="F522" t="str">
        <f>IF(OR('Time Off Log'!$A522="",'Time Off Log'!$B522=""),"",'Time Off Log'!$B522&amp;"|"&amp;INT(N('Time Off Log'!$A522)))</f>
        <v/>
      </c>
      <c r="G522" t="str">
        <f>IF(F522="","",IF('Time Off Log'!$C522="","•",IF(N('Time Off Log'!$D522)&gt;=IF(Settings!$B$8="Days",1,Settings!$B$9),UPPER(LEFT('Time Off Log'!$C522,1)),LOWER(LEFT('Time Off Log'!$C522,1)))))</f>
        <v/>
      </c>
    </row>
    <row r="523" spans="6:7" x14ac:dyDescent="0.25">
      <c r="F523" t="str">
        <f>IF(OR('Time Off Log'!$A523="",'Time Off Log'!$B523=""),"",'Time Off Log'!$B523&amp;"|"&amp;INT(N('Time Off Log'!$A523)))</f>
        <v/>
      </c>
      <c r="G523" t="str">
        <f>IF(F523="","",IF('Time Off Log'!$C523="","•",IF(N('Time Off Log'!$D523)&gt;=IF(Settings!$B$8="Days",1,Settings!$B$9),UPPER(LEFT('Time Off Log'!$C523,1)),LOWER(LEFT('Time Off Log'!$C523,1)))))</f>
        <v/>
      </c>
    </row>
    <row r="524" spans="6:7" x14ac:dyDescent="0.25">
      <c r="F524" t="str">
        <f>IF(OR('Time Off Log'!$A524="",'Time Off Log'!$B524=""),"",'Time Off Log'!$B524&amp;"|"&amp;INT(N('Time Off Log'!$A524)))</f>
        <v/>
      </c>
      <c r="G524" t="str">
        <f>IF(F524="","",IF('Time Off Log'!$C524="","•",IF(N('Time Off Log'!$D524)&gt;=IF(Settings!$B$8="Days",1,Settings!$B$9),UPPER(LEFT('Time Off Log'!$C524,1)),LOWER(LEFT('Time Off Log'!$C524,1)))))</f>
        <v/>
      </c>
    </row>
    <row r="525" spans="6:7" x14ac:dyDescent="0.25">
      <c r="F525" t="str">
        <f>IF(OR('Time Off Log'!$A525="",'Time Off Log'!$B525=""),"",'Time Off Log'!$B525&amp;"|"&amp;INT(N('Time Off Log'!$A525)))</f>
        <v/>
      </c>
      <c r="G525" t="str">
        <f>IF(F525="","",IF('Time Off Log'!$C525="","•",IF(N('Time Off Log'!$D525)&gt;=IF(Settings!$B$8="Days",1,Settings!$B$9),UPPER(LEFT('Time Off Log'!$C525,1)),LOWER(LEFT('Time Off Log'!$C525,1)))))</f>
        <v/>
      </c>
    </row>
    <row r="526" spans="6:7" x14ac:dyDescent="0.25">
      <c r="F526" t="str">
        <f>IF(OR('Time Off Log'!$A526="",'Time Off Log'!$B526=""),"",'Time Off Log'!$B526&amp;"|"&amp;INT(N('Time Off Log'!$A526)))</f>
        <v/>
      </c>
      <c r="G526" t="str">
        <f>IF(F526="","",IF('Time Off Log'!$C526="","•",IF(N('Time Off Log'!$D526)&gt;=IF(Settings!$B$8="Days",1,Settings!$B$9),UPPER(LEFT('Time Off Log'!$C526,1)),LOWER(LEFT('Time Off Log'!$C526,1)))))</f>
        <v/>
      </c>
    </row>
    <row r="527" spans="6:7" x14ac:dyDescent="0.25">
      <c r="F527" t="str">
        <f>IF(OR('Time Off Log'!$A527="",'Time Off Log'!$B527=""),"",'Time Off Log'!$B527&amp;"|"&amp;INT(N('Time Off Log'!$A527)))</f>
        <v/>
      </c>
      <c r="G527" t="str">
        <f>IF(F527="","",IF('Time Off Log'!$C527="","•",IF(N('Time Off Log'!$D527)&gt;=IF(Settings!$B$8="Days",1,Settings!$B$9),UPPER(LEFT('Time Off Log'!$C527,1)),LOWER(LEFT('Time Off Log'!$C527,1)))))</f>
        <v/>
      </c>
    </row>
    <row r="528" spans="6:7" x14ac:dyDescent="0.25">
      <c r="F528" t="str">
        <f>IF(OR('Time Off Log'!$A528="",'Time Off Log'!$B528=""),"",'Time Off Log'!$B528&amp;"|"&amp;INT(N('Time Off Log'!$A528)))</f>
        <v/>
      </c>
      <c r="G528" t="str">
        <f>IF(F528="","",IF('Time Off Log'!$C528="","•",IF(N('Time Off Log'!$D528)&gt;=IF(Settings!$B$8="Days",1,Settings!$B$9),UPPER(LEFT('Time Off Log'!$C528,1)),LOWER(LEFT('Time Off Log'!$C528,1)))))</f>
        <v/>
      </c>
    </row>
    <row r="529" spans="6:7" x14ac:dyDescent="0.25">
      <c r="F529" t="str">
        <f>IF(OR('Time Off Log'!$A529="",'Time Off Log'!$B529=""),"",'Time Off Log'!$B529&amp;"|"&amp;INT(N('Time Off Log'!$A529)))</f>
        <v/>
      </c>
      <c r="G529" t="str">
        <f>IF(F529="","",IF('Time Off Log'!$C529="","•",IF(N('Time Off Log'!$D529)&gt;=IF(Settings!$B$8="Days",1,Settings!$B$9),UPPER(LEFT('Time Off Log'!$C529,1)),LOWER(LEFT('Time Off Log'!$C529,1)))))</f>
        <v/>
      </c>
    </row>
    <row r="530" spans="6:7" x14ac:dyDescent="0.25">
      <c r="F530" t="str">
        <f>IF(OR('Time Off Log'!$A530="",'Time Off Log'!$B530=""),"",'Time Off Log'!$B530&amp;"|"&amp;INT(N('Time Off Log'!$A530)))</f>
        <v/>
      </c>
      <c r="G530" t="str">
        <f>IF(F530="","",IF('Time Off Log'!$C530="","•",IF(N('Time Off Log'!$D530)&gt;=IF(Settings!$B$8="Days",1,Settings!$B$9),UPPER(LEFT('Time Off Log'!$C530,1)),LOWER(LEFT('Time Off Log'!$C530,1)))))</f>
        <v/>
      </c>
    </row>
    <row r="531" spans="6:7" x14ac:dyDescent="0.25">
      <c r="F531" t="str">
        <f>IF(OR('Time Off Log'!$A531="",'Time Off Log'!$B531=""),"",'Time Off Log'!$B531&amp;"|"&amp;INT(N('Time Off Log'!$A531)))</f>
        <v/>
      </c>
      <c r="G531" t="str">
        <f>IF(F531="","",IF('Time Off Log'!$C531="","•",IF(N('Time Off Log'!$D531)&gt;=IF(Settings!$B$8="Days",1,Settings!$B$9),UPPER(LEFT('Time Off Log'!$C531,1)),LOWER(LEFT('Time Off Log'!$C531,1)))))</f>
        <v/>
      </c>
    </row>
    <row r="532" spans="6:7" x14ac:dyDescent="0.25">
      <c r="F532" t="str">
        <f>IF(OR('Time Off Log'!$A532="",'Time Off Log'!$B532=""),"",'Time Off Log'!$B532&amp;"|"&amp;INT(N('Time Off Log'!$A532)))</f>
        <v/>
      </c>
      <c r="G532" t="str">
        <f>IF(F532="","",IF('Time Off Log'!$C532="","•",IF(N('Time Off Log'!$D532)&gt;=IF(Settings!$B$8="Days",1,Settings!$B$9),UPPER(LEFT('Time Off Log'!$C532,1)),LOWER(LEFT('Time Off Log'!$C532,1)))))</f>
        <v/>
      </c>
    </row>
    <row r="533" spans="6:7" x14ac:dyDescent="0.25">
      <c r="F533" t="str">
        <f>IF(OR('Time Off Log'!$A533="",'Time Off Log'!$B533=""),"",'Time Off Log'!$B533&amp;"|"&amp;INT(N('Time Off Log'!$A533)))</f>
        <v/>
      </c>
      <c r="G533" t="str">
        <f>IF(F533="","",IF('Time Off Log'!$C533="","•",IF(N('Time Off Log'!$D533)&gt;=IF(Settings!$B$8="Days",1,Settings!$B$9),UPPER(LEFT('Time Off Log'!$C533,1)),LOWER(LEFT('Time Off Log'!$C533,1)))))</f>
        <v/>
      </c>
    </row>
    <row r="534" spans="6:7" x14ac:dyDescent="0.25">
      <c r="F534" t="str">
        <f>IF(OR('Time Off Log'!$A534="",'Time Off Log'!$B534=""),"",'Time Off Log'!$B534&amp;"|"&amp;INT(N('Time Off Log'!$A534)))</f>
        <v/>
      </c>
      <c r="G534" t="str">
        <f>IF(F534="","",IF('Time Off Log'!$C534="","•",IF(N('Time Off Log'!$D534)&gt;=IF(Settings!$B$8="Days",1,Settings!$B$9),UPPER(LEFT('Time Off Log'!$C534,1)),LOWER(LEFT('Time Off Log'!$C534,1)))))</f>
        <v/>
      </c>
    </row>
    <row r="535" spans="6:7" x14ac:dyDescent="0.25">
      <c r="F535" t="str">
        <f>IF(OR('Time Off Log'!$A535="",'Time Off Log'!$B535=""),"",'Time Off Log'!$B535&amp;"|"&amp;INT(N('Time Off Log'!$A535)))</f>
        <v/>
      </c>
      <c r="G535" t="str">
        <f>IF(F535="","",IF('Time Off Log'!$C535="","•",IF(N('Time Off Log'!$D535)&gt;=IF(Settings!$B$8="Days",1,Settings!$B$9),UPPER(LEFT('Time Off Log'!$C535,1)),LOWER(LEFT('Time Off Log'!$C535,1)))))</f>
        <v/>
      </c>
    </row>
    <row r="536" spans="6:7" x14ac:dyDescent="0.25">
      <c r="F536" t="str">
        <f>IF(OR('Time Off Log'!$A536="",'Time Off Log'!$B536=""),"",'Time Off Log'!$B536&amp;"|"&amp;INT(N('Time Off Log'!$A536)))</f>
        <v/>
      </c>
      <c r="G536" t="str">
        <f>IF(F536="","",IF('Time Off Log'!$C536="","•",IF(N('Time Off Log'!$D536)&gt;=IF(Settings!$B$8="Days",1,Settings!$B$9),UPPER(LEFT('Time Off Log'!$C536,1)),LOWER(LEFT('Time Off Log'!$C536,1)))))</f>
        <v/>
      </c>
    </row>
    <row r="537" spans="6:7" x14ac:dyDescent="0.25">
      <c r="F537" t="str">
        <f>IF(OR('Time Off Log'!$A537="",'Time Off Log'!$B537=""),"",'Time Off Log'!$B537&amp;"|"&amp;INT(N('Time Off Log'!$A537)))</f>
        <v/>
      </c>
      <c r="G537" t="str">
        <f>IF(F537="","",IF('Time Off Log'!$C537="","•",IF(N('Time Off Log'!$D537)&gt;=IF(Settings!$B$8="Days",1,Settings!$B$9),UPPER(LEFT('Time Off Log'!$C537,1)),LOWER(LEFT('Time Off Log'!$C537,1)))))</f>
        <v/>
      </c>
    </row>
    <row r="538" spans="6:7" x14ac:dyDescent="0.25">
      <c r="F538" t="str">
        <f>IF(OR('Time Off Log'!$A538="",'Time Off Log'!$B538=""),"",'Time Off Log'!$B538&amp;"|"&amp;INT(N('Time Off Log'!$A538)))</f>
        <v/>
      </c>
      <c r="G538" t="str">
        <f>IF(F538="","",IF('Time Off Log'!$C538="","•",IF(N('Time Off Log'!$D538)&gt;=IF(Settings!$B$8="Days",1,Settings!$B$9),UPPER(LEFT('Time Off Log'!$C538,1)),LOWER(LEFT('Time Off Log'!$C538,1)))))</f>
        <v/>
      </c>
    </row>
    <row r="539" spans="6:7" x14ac:dyDescent="0.25">
      <c r="F539" t="str">
        <f>IF(OR('Time Off Log'!$A539="",'Time Off Log'!$B539=""),"",'Time Off Log'!$B539&amp;"|"&amp;INT(N('Time Off Log'!$A539)))</f>
        <v/>
      </c>
      <c r="G539" t="str">
        <f>IF(F539="","",IF('Time Off Log'!$C539="","•",IF(N('Time Off Log'!$D539)&gt;=IF(Settings!$B$8="Days",1,Settings!$B$9),UPPER(LEFT('Time Off Log'!$C539,1)),LOWER(LEFT('Time Off Log'!$C539,1)))))</f>
        <v/>
      </c>
    </row>
    <row r="540" spans="6:7" x14ac:dyDescent="0.25">
      <c r="F540" t="str">
        <f>IF(OR('Time Off Log'!$A540="",'Time Off Log'!$B540=""),"",'Time Off Log'!$B540&amp;"|"&amp;INT(N('Time Off Log'!$A540)))</f>
        <v/>
      </c>
      <c r="G540" t="str">
        <f>IF(F540="","",IF('Time Off Log'!$C540="","•",IF(N('Time Off Log'!$D540)&gt;=IF(Settings!$B$8="Days",1,Settings!$B$9),UPPER(LEFT('Time Off Log'!$C540,1)),LOWER(LEFT('Time Off Log'!$C540,1)))))</f>
        <v/>
      </c>
    </row>
    <row r="541" spans="6:7" x14ac:dyDescent="0.25">
      <c r="F541" t="str">
        <f>IF(OR('Time Off Log'!$A541="",'Time Off Log'!$B541=""),"",'Time Off Log'!$B541&amp;"|"&amp;INT(N('Time Off Log'!$A541)))</f>
        <v/>
      </c>
      <c r="G541" t="str">
        <f>IF(F541="","",IF('Time Off Log'!$C541="","•",IF(N('Time Off Log'!$D541)&gt;=IF(Settings!$B$8="Days",1,Settings!$B$9),UPPER(LEFT('Time Off Log'!$C541,1)),LOWER(LEFT('Time Off Log'!$C541,1)))))</f>
        <v/>
      </c>
    </row>
    <row r="542" spans="6:7" x14ac:dyDescent="0.25">
      <c r="F542" t="str">
        <f>IF(OR('Time Off Log'!$A542="",'Time Off Log'!$B542=""),"",'Time Off Log'!$B542&amp;"|"&amp;INT(N('Time Off Log'!$A542)))</f>
        <v/>
      </c>
      <c r="G542" t="str">
        <f>IF(F542="","",IF('Time Off Log'!$C542="","•",IF(N('Time Off Log'!$D542)&gt;=IF(Settings!$B$8="Days",1,Settings!$B$9),UPPER(LEFT('Time Off Log'!$C542,1)),LOWER(LEFT('Time Off Log'!$C542,1)))))</f>
        <v/>
      </c>
    </row>
    <row r="543" spans="6:7" x14ac:dyDescent="0.25">
      <c r="F543" t="str">
        <f>IF(OR('Time Off Log'!$A543="",'Time Off Log'!$B543=""),"",'Time Off Log'!$B543&amp;"|"&amp;INT(N('Time Off Log'!$A543)))</f>
        <v/>
      </c>
      <c r="G543" t="str">
        <f>IF(F543="","",IF('Time Off Log'!$C543="","•",IF(N('Time Off Log'!$D543)&gt;=IF(Settings!$B$8="Days",1,Settings!$B$9),UPPER(LEFT('Time Off Log'!$C543,1)),LOWER(LEFT('Time Off Log'!$C543,1)))))</f>
        <v/>
      </c>
    </row>
    <row r="544" spans="6:7" x14ac:dyDescent="0.25">
      <c r="F544" t="str">
        <f>IF(OR('Time Off Log'!$A544="",'Time Off Log'!$B544=""),"",'Time Off Log'!$B544&amp;"|"&amp;INT(N('Time Off Log'!$A544)))</f>
        <v/>
      </c>
      <c r="G544" t="str">
        <f>IF(F544="","",IF('Time Off Log'!$C544="","•",IF(N('Time Off Log'!$D544)&gt;=IF(Settings!$B$8="Days",1,Settings!$B$9),UPPER(LEFT('Time Off Log'!$C544,1)),LOWER(LEFT('Time Off Log'!$C544,1)))))</f>
        <v/>
      </c>
    </row>
    <row r="545" spans="6:7" x14ac:dyDescent="0.25">
      <c r="F545" t="str">
        <f>IF(OR('Time Off Log'!$A545="",'Time Off Log'!$B545=""),"",'Time Off Log'!$B545&amp;"|"&amp;INT(N('Time Off Log'!$A545)))</f>
        <v/>
      </c>
      <c r="G545" t="str">
        <f>IF(F545="","",IF('Time Off Log'!$C545="","•",IF(N('Time Off Log'!$D545)&gt;=IF(Settings!$B$8="Days",1,Settings!$B$9),UPPER(LEFT('Time Off Log'!$C545,1)),LOWER(LEFT('Time Off Log'!$C545,1)))))</f>
        <v/>
      </c>
    </row>
    <row r="546" spans="6:7" x14ac:dyDescent="0.25">
      <c r="F546" t="str">
        <f>IF(OR('Time Off Log'!$A546="",'Time Off Log'!$B546=""),"",'Time Off Log'!$B546&amp;"|"&amp;INT(N('Time Off Log'!$A546)))</f>
        <v/>
      </c>
      <c r="G546" t="str">
        <f>IF(F546="","",IF('Time Off Log'!$C546="","•",IF(N('Time Off Log'!$D546)&gt;=IF(Settings!$B$8="Days",1,Settings!$B$9),UPPER(LEFT('Time Off Log'!$C546,1)),LOWER(LEFT('Time Off Log'!$C546,1)))))</f>
        <v/>
      </c>
    </row>
    <row r="547" spans="6:7" x14ac:dyDescent="0.25">
      <c r="F547" t="str">
        <f>IF(OR('Time Off Log'!$A547="",'Time Off Log'!$B547=""),"",'Time Off Log'!$B547&amp;"|"&amp;INT(N('Time Off Log'!$A547)))</f>
        <v/>
      </c>
      <c r="G547" t="str">
        <f>IF(F547="","",IF('Time Off Log'!$C547="","•",IF(N('Time Off Log'!$D547)&gt;=IF(Settings!$B$8="Days",1,Settings!$B$9),UPPER(LEFT('Time Off Log'!$C547,1)),LOWER(LEFT('Time Off Log'!$C547,1)))))</f>
        <v/>
      </c>
    </row>
    <row r="548" spans="6:7" x14ac:dyDescent="0.25">
      <c r="F548" t="str">
        <f>IF(OR('Time Off Log'!$A548="",'Time Off Log'!$B548=""),"",'Time Off Log'!$B548&amp;"|"&amp;INT(N('Time Off Log'!$A548)))</f>
        <v/>
      </c>
      <c r="G548" t="str">
        <f>IF(F548="","",IF('Time Off Log'!$C548="","•",IF(N('Time Off Log'!$D548)&gt;=IF(Settings!$B$8="Days",1,Settings!$B$9),UPPER(LEFT('Time Off Log'!$C548,1)),LOWER(LEFT('Time Off Log'!$C548,1)))))</f>
        <v/>
      </c>
    </row>
    <row r="549" spans="6:7" x14ac:dyDescent="0.25">
      <c r="F549" t="str">
        <f>IF(OR('Time Off Log'!$A549="",'Time Off Log'!$B549=""),"",'Time Off Log'!$B549&amp;"|"&amp;INT(N('Time Off Log'!$A549)))</f>
        <v/>
      </c>
      <c r="G549" t="str">
        <f>IF(F549="","",IF('Time Off Log'!$C549="","•",IF(N('Time Off Log'!$D549)&gt;=IF(Settings!$B$8="Days",1,Settings!$B$9),UPPER(LEFT('Time Off Log'!$C549,1)),LOWER(LEFT('Time Off Log'!$C549,1)))))</f>
        <v/>
      </c>
    </row>
    <row r="550" spans="6:7" x14ac:dyDescent="0.25">
      <c r="F550" t="str">
        <f>IF(OR('Time Off Log'!$A550="",'Time Off Log'!$B550=""),"",'Time Off Log'!$B550&amp;"|"&amp;INT(N('Time Off Log'!$A550)))</f>
        <v/>
      </c>
      <c r="G550" t="str">
        <f>IF(F550="","",IF('Time Off Log'!$C550="","•",IF(N('Time Off Log'!$D550)&gt;=IF(Settings!$B$8="Days",1,Settings!$B$9),UPPER(LEFT('Time Off Log'!$C550,1)),LOWER(LEFT('Time Off Log'!$C550,1)))))</f>
        <v/>
      </c>
    </row>
    <row r="551" spans="6:7" x14ac:dyDescent="0.25">
      <c r="F551" t="str">
        <f>IF(OR('Time Off Log'!$A551="",'Time Off Log'!$B551=""),"",'Time Off Log'!$B551&amp;"|"&amp;INT(N('Time Off Log'!$A551)))</f>
        <v/>
      </c>
      <c r="G551" t="str">
        <f>IF(F551="","",IF('Time Off Log'!$C551="","•",IF(N('Time Off Log'!$D551)&gt;=IF(Settings!$B$8="Days",1,Settings!$B$9),UPPER(LEFT('Time Off Log'!$C551,1)),LOWER(LEFT('Time Off Log'!$C551,1)))))</f>
        <v/>
      </c>
    </row>
    <row r="552" spans="6:7" x14ac:dyDescent="0.25">
      <c r="F552" t="str">
        <f>IF(OR('Time Off Log'!$A552="",'Time Off Log'!$B552=""),"",'Time Off Log'!$B552&amp;"|"&amp;INT(N('Time Off Log'!$A552)))</f>
        <v/>
      </c>
      <c r="G552" t="str">
        <f>IF(F552="","",IF('Time Off Log'!$C552="","•",IF(N('Time Off Log'!$D552)&gt;=IF(Settings!$B$8="Days",1,Settings!$B$9),UPPER(LEFT('Time Off Log'!$C552,1)),LOWER(LEFT('Time Off Log'!$C552,1)))))</f>
        <v/>
      </c>
    </row>
    <row r="553" spans="6:7" x14ac:dyDescent="0.25">
      <c r="F553" t="str">
        <f>IF(OR('Time Off Log'!$A553="",'Time Off Log'!$B553=""),"",'Time Off Log'!$B553&amp;"|"&amp;INT(N('Time Off Log'!$A553)))</f>
        <v/>
      </c>
      <c r="G553" t="str">
        <f>IF(F553="","",IF('Time Off Log'!$C553="","•",IF(N('Time Off Log'!$D553)&gt;=IF(Settings!$B$8="Days",1,Settings!$B$9),UPPER(LEFT('Time Off Log'!$C553,1)),LOWER(LEFT('Time Off Log'!$C553,1)))))</f>
        <v/>
      </c>
    </row>
    <row r="554" spans="6:7" x14ac:dyDescent="0.25">
      <c r="F554" t="str">
        <f>IF(OR('Time Off Log'!$A554="",'Time Off Log'!$B554=""),"",'Time Off Log'!$B554&amp;"|"&amp;INT(N('Time Off Log'!$A554)))</f>
        <v/>
      </c>
      <c r="G554" t="str">
        <f>IF(F554="","",IF('Time Off Log'!$C554="","•",IF(N('Time Off Log'!$D554)&gt;=IF(Settings!$B$8="Days",1,Settings!$B$9),UPPER(LEFT('Time Off Log'!$C554,1)),LOWER(LEFT('Time Off Log'!$C554,1)))))</f>
        <v/>
      </c>
    </row>
    <row r="555" spans="6:7" x14ac:dyDescent="0.25">
      <c r="F555" t="str">
        <f>IF(OR('Time Off Log'!$A555="",'Time Off Log'!$B555=""),"",'Time Off Log'!$B555&amp;"|"&amp;INT(N('Time Off Log'!$A555)))</f>
        <v/>
      </c>
      <c r="G555" t="str">
        <f>IF(F555="","",IF('Time Off Log'!$C555="","•",IF(N('Time Off Log'!$D555)&gt;=IF(Settings!$B$8="Days",1,Settings!$B$9),UPPER(LEFT('Time Off Log'!$C555,1)),LOWER(LEFT('Time Off Log'!$C555,1)))))</f>
        <v/>
      </c>
    </row>
    <row r="556" spans="6:7" x14ac:dyDescent="0.25">
      <c r="F556" t="str">
        <f>IF(OR('Time Off Log'!$A556="",'Time Off Log'!$B556=""),"",'Time Off Log'!$B556&amp;"|"&amp;INT(N('Time Off Log'!$A556)))</f>
        <v/>
      </c>
      <c r="G556" t="str">
        <f>IF(F556="","",IF('Time Off Log'!$C556="","•",IF(N('Time Off Log'!$D556)&gt;=IF(Settings!$B$8="Days",1,Settings!$B$9),UPPER(LEFT('Time Off Log'!$C556,1)),LOWER(LEFT('Time Off Log'!$C556,1)))))</f>
        <v/>
      </c>
    </row>
    <row r="557" spans="6:7" x14ac:dyDescent="0.25">
      <c r="F557" t="str">
        <f>IF(OR('Time Off Log'!$A557="",'Time Off Log'!$B557=""),"",'Time Off Log'!$B557&amp;"|"&amp;INT(N('Time Off Log'!$A557)))</f>
        <v/>
      </c>
      <c r="G557" t="str">
        <f>IF(F557="","",IF('Time Off Log'!$C557="","•",IF(N('Time Off Log'!$D557)&gt;=IF(Settings!$B$8="Days",1,Settings!$B$9),UPPER(LEFT('Time Off Log'!$C557,1)),LOWER(LEFT('Time Off Log'!$C557,1)))))</f>
        <v/>
      </c>
    </row>
    <row r="558" spans="6:7" x14ac:dyDescent="0.25">
      <c r="F558" t="str">
        <f>IF(OR('Time Off Log'!$A558="",'Time Off Log'!$B558=""),"",'Time Off Log'!$B558&amp;"|"&amp;INT(N('Time Off Log'!$A558)))</f>
        <v/>
      </c>
      <c r="G558" t="str">
        <f>IF(F558="","",IF('Time Off Log'!$C558="","•",IF(N('Time Off Log'!$D558)&gt;=IF(Settings!$B$8="Days",1,Settings!$B$9),UPPER(LEFT('Time Off Log'!$C558,1)),LOWER(LEFT('Time Off Log'!$C558,1)))))</f>
        <v/>
      </c>
    </row>
    <row r="559" spans="6:7" x14ac:dyDescent="0.25">
      <c r="F559" t="str">
        <f>IF(OR('Time Off Log'!$A559="",'Time Off Log'!$B559=""),"",'Time Off Log'!$B559&amp;"|"&amp;INT(N('Time Off Log'!$A559)))</f>
        <v/>
      </c>
      <c r="G559" t="str">
        <f>IF(F559="","",IF('Time Off Log'!$C559="","•",IF(N('Time Off Log'!$D559)&gt;=IF(Settings!$B$8="Days",1,Settings!$B$9),UPPER(LEFT('Time Off Log'!$C559,1)),LOWER(LEFT('Time Off Log'!$C559,1)))))</f>
        <v/>
      </c>
    </row>
    <row r="560" spans="6:7" x14ac:dyDescent="0.25">
      <c r="F560" t="str">
        <f>IF(OR('Time Off Log'!$A560="",'Time Off Log'!$B560=""),"",'Time Off Log'!$B560&amp;"|"&amp;INT(N('Time Off Log'!$A560)))</f>
        <v/>
      </c>
      <c r="G560" t="str">
        <f>IF(F560="","",IF('Time Off Log'!$C560="","•",IF(N('Time Off Log'!$D560)&gt;=IF(Settings!$B$8="Days",1,Settings!$B$9),UPPER(LEFT('Time Off Log'!$C560,1)),LOWER(LEFT('Time Off Log'!$C560,1)))))</f>
        <v/>
      </c>
    </row>
    <row r="561" spans="6:7" x14ac:dyDescent="0.25">
      <c r="F561" t="str">
        <f>IF(OR('Time Off Log'!$A561="",'Time Off Log'!$B561=""),"",'Time Off Log'!$B561&amp;"|"&amp;INT(N('Time Off Log'!$A561)))</f>
        <v/>
      </c>
      <c r="G561" t="str">
        <f>IF(F561="","",IF('Time Off Log'!$C561="","•",IF(N('Time Off Log'!$D561)&gt;=IF(Settings!$B$8="Days",1,Settings!$B$9),UPPER(LEFT('Time Off Log'!$C561,1)),LOWER(LEFT('Time Off Log'!$C561,1)))))</f>
        <v/>
      </c>
    </row>
    <row r="562" spans="6:7" x14ac:dyDescent="0.25">
      <c r="F562" t="str">
        <f>IF(OR('Time Off Log'!$A562="",'Time Off Log'!$B562=""),"",'Time Off Log'!$B562&amp;"|"&amp;INT(N('Time Off Log'!$A562)))</f>
        <v/>
      </c>
      <c r="G562" t="str">
        <f>IF(F562="","",IF('Time Off Log'!$C562="","•",IF(N('Time Off Log'!$D562)&gt;=IF(Settings!$B$8="Days",1,Settings!$B$9),UPPER(LEFT('Time Off Log'!$C562,1)),LOWER(LEFT('Time Off Log'!$C562,1)))))</f>
        <v/>
      </c>
    </row>
    <row r="563" spans="6:7" x14ac:dyDescent="0.25">
      <c r="F563" t="str">
        <f>IF(OR('Time Off Log'!$A563="",'Time Off Log'!$B563=""),"",'Time Off Log'!$B563&amp;"|"&amp;INT(N('Time Off Log'!$A563)))</f>
        <v/>
      </c>
      <c r="G563" t="str">
        <f>IF(F563="","",IF('Time Off Log'!$C563="","•",IF(N('Time Off Log'!$D563)&gt;=IF(Settings!$B$8="Days",1,Settings!$B$9),UPPER(LEFT('Time Off Log'!$C563,1)),LOWER(LEFT('Time Off Log'!$C563,1)))))</f>
        <v/>
      </c>
    </row>
    <row r="564" spans="6:7" x14ac:dyDescent="0.25">
      <c r="F564" t="str">
        <f>IF(OR('Time Off Log'!$A564="",'Time Off Log'!$B564=""),"",'Time Off Log'!$B564&amp;"|"&amp;INT(N('Time Off Log'!$A564)))</f>
        <v/>
      </c>
      <c r="G564" t="str">
        <f>IF(F564="","",IF('Time Off Log'!$C564="","•",IF(N('Time Off Log'!$D564)&gt;=IF(Settings!$B$8="Days",1,Settings!$B$9),UPPER(LEFT('Time Off Log'!$C564,1)),LOWER(LEFT('Time Off Log'!$C564,1)))))</f>
        <v/>
      </c>
    </row>
    <row r="565" spans="6:7" x14ac:dyDescent="0.25">
      <c r="F565" t="str">
        <f>IF(OR('Time Off Log'!$A565="",'Time Off Log'!$B565=""),"",'Time Off Log'!$B565&amp;"|"&amp;INT(N('Time Off Log'!$A565)))</f>
        <v/>
      </c>
      <c r="G565" t="str">
        <f>IF(F565="","",IF('Time Off Log'!$C565="","•",IF(N('Time Off Log'!$D565)&gt;=IF(Settings!$B$8="Days",1,Settings!$B$9),UPPER(LEFT('Time Off Log'!$C565,1)),LOWER(LEFT('Time Off Log'!$C565,1)))))</f>
        <v/>
      </c>
    </row>
    <row r="566" spans="6:7" x14ac:dyDescent="0.25">
      <c r="F566" t="str">
        <f>IF(OR('Time Off Log'!$A566="",'Time Off Log'!$B566=""),"",'Time Off Log'!$B566&amp;"|"&amp;INT(N('Time Off Log'!$A566)))</f>
        <v/>
      </c>
      <c r="G566" t="str">
        <f>IF(F566="","",IF('Time Off Log'!$C566="","•",IF(N('Time Off Log'!$D566)&gt;=IF(Settings!$B$8="Days",1,Settings!$B$9),UPPER(LEFT('Time Off Log'!$C566,1)),LOWER(LEFT('Time Off Log'!$C566,1)))))</f>
        <v/>
      </c>
    </row>
    <row r="567" spans="6:7" x14ac:dyDescent="0.25">
      <c r="F567" t="str">
        <f>IF(OR('Time Off Log'!$A567="",'Time Off Log'!$B567=""),"",'Time Off Log'!$B567&amp;"|"&amp;INT(N('Time Off Log'!$A567)))</f>
        <v/>
      </c>
      <c r="G567" t="str">
        <f>IF(F567="","",IF('Time Off Log'!$C567="","•",IF(N('Time Off Log'!$D567)&gt;=IF(Settings!$B$8="Days",1,Settings!$B$9),UPPER(LEFT('Time Off Log'!$C567,1)),LOWER(LEFT('Time Off Log'!$C567,1)))))</f>
        <v/>
      </c>
    </row>
    <row r="568" spans="6:7" x14ac:dyDescent="0.25">
      <c r="F568" t="str">
        <f>IF(OR('Time Off Log'!$A568="",'Time Off Log'!$B568=""),"",'Time Off Log'!$B568&amp;"|"&amp;INT(N('Time Off Log'!$A568)))</f>
        <v/>
      </c>
      <c r="G568" t="str">
        <f>IF(F568="","",IF('Time Off Log'!$C568="","•",IF(N('Time Off Log'!$D568)&gt;=IF(Settings!$B$8="Days",1,Settings!$B$9),UPPER(LEFT('Time Off Log'!$C568,1)),LOWER(LEFT('Time Off Log'!$C568,1)))))</f>
        <v/>
      </c>
    </row>
    <row r="569" spans="6:7" x14ac:dyDescent="0.25">
      <c r="F569" t="str">
        <f>IF(OR('Time Off Log'!$A569="",'Time Off Log'!$B569=""),"",'Time Off Log'!$B569&amp;"|"&amp;INT(N('Time Off Log'!$A569)))</f>
        <v/>
      </c>
      <c r="G569" t="str">
        <f>IF(F569="","",IF('Time Off Log'!$C569="","•",IF(N('Time Off Log'!$D569)&gt;=IF(Settings!$B$8="Days",1,Settings!$B$9),UPPER(LEFT('Time Off Log'!$C569,1)),LOWER(LEFT('Time Off Log'!$C569,1)))))</f>
        <v/>
      </c>
    </row>
    <row r="570" spans="6:7" x14ac:dyDescent="0.25">
      <c r="F570" t="str">
        <f>IF(OR('Time Off Log'!$A570="",'Time Off Log'!$B570=""),"",'Time Off Log'!$B570&amp;"|"&amp;INT(N('Time Off Log'!$A570)))</f>
        <v/>
      </c>
      <c r="G570" t="str">
        <f>IF(F570="","",IF('Time Off Log'!$C570="","•",IF(N('Time Off Log'!$D570)&gt;=IF(Settings!$B$8="Days",1,Settings!$B$9),UPPER(LEFT('Time Off Log'!$C570,1)),LOWER(LEFT('Time Off Log'!$C570,1)))))</f>
        <v/>
      </c>
    </row>
    <row r="571" spans="6:7" x14ac:dyDescent="0.25">
      <c r="F571" t="str">
        <f>IF(OR('Time Off Log'!$A571="",'Time Off Log'!$B571=""),"",'Time Off Log'!$B571&amp;"|"&amp;INT(N('Time Off Log'!$A571)))</f>
        <v/>
      </c>
      <c r="G571" t="str">
        <f>IF(F571="","",IF('Time Off Log'!$C571="","•",IF(N('Time Off Log'!$D571)&gt;=IF(Settings!$B$8="Days",1,Settings!$B$9),UPPER(LEFT('Time Off Log'!$C571,1)),LOWER(LEFT('Time Off Log'!$C571,1)))))</f>
        <v/>
      </c>
    </row>
    <row r="572" spans="6:7" x14ac:dyDescent="0.25">
      <c r="F572" t="str">
        <f>IF(OR('Time Off Log'!$A572="",'Time Off Log'!$B572=""),"",'Time Off Log'!$B572&amp;"|"&amp;INT(N('Time Off Log'!$A572)))</f>
        <v/>
      </c>
      <c r="G572" t="str">
        <f>IF(F572="","",IF('Time Off Log'!$C572="","•",IF(N('Time Off Log'!$D572)&gt;=IF(Settings!$B$8="Days",1,Settings!$B$9),UPPER(LEFT('Time Off Log'!$C572,1)),LOWER(LEFT('Time Off Log'!$C572,1)))))</f>
        <v/>
      </c>
    </row>
    <row r="573" spans="6:7" x14ac:dyDescent="0.25">
      <c r="F573" t="str">
        <f>IF(OR('Time Off Log'!$A573="",'Time Off Log'!$B573=""),"",'Time Off Log'!$B573&amp;"|"&amp;INT(N('Time Off Log'!$A573)))</f>
        <v/>
      </c>
      <c r="G573" t="str">
        <f>IF(F573="","",IF('Time Off Log'!$C573="","•",IF(N('Time Off Log'!$D573)&gt;=IF(Settings!$B$8="Days",1,Settings!$B$9),UPPER(LEFT('Time Off Log'!$C573,1)),LOWER(LEFT('Time Off Log'!$C573,1)))))</f>
        <v/>
      </c>
    </row>
    <row r="574" spans="6:7" x14ac:dyDescent="0.25">
      <c r="F574" t="str">
        <f>IF(OR('Time Off Log'!$A574="",'Time Off Log'!$B574=""),"",'Time Off Log'!$B574&amp;"|"&amp;INT(N('Time Off Log'!$A574)))</f>
        <v/>
      </c>
      <c r="G574" t="str">
        <f>IF(F574="","",IF('Time Off Log'!$C574="","•",IF(N('Time Off Log'!$D574)&gt;=IF(Settings!$B$8="Days",1,Settings!$B$9),UPPER(LEFT('Time Off Log'!$C574,1)),LOWER(LEFT('Time Off Log'!$C574,1)))))</f>
        <v/>
      </c>
    </row>
    <row r="575" spans="6:7" x14ac:dyDescent="0.25">
      <c r="F575" t="str">
        <f>IF(OR('Time Off Log'!$A575="",'Time Off Log'!$B575=""),"",'Time Off Log'!$B575&amp;"|"&amp;INT(N('Time Off Log'!$A575)))</f>
        <v/>
      </c>
      <c r="G575" t="str">
        <f>IF(F575="","",IF('Time Off Log'!$C575="","•",IF(N('Time Off Log'!$D575)&gt;=IF(Settings!$B$8="Days",1,Settings!$B$9),UPPER(LEFT('Time Off Log'!$C575,1)),LOWER(LEFT('Time Off Log'!$C575,1)))))</f>
        <v/>
      </c>
    </row>
    <row r="576" spans="6:7" x14ac:dyDescent="0.25">
      <c r="F576" t="str">
        <f>IF(OR('Time Off Log'!$A576="",'Time Off Log'!$B576=""),"",'Time Off Log'!$B576&amp;"|"&amp;INT(N('Time Off Log'!$A576)))</f>
        <v/>
      </c>
      <c r="G576" t="str">
        <f>IF(F576="","",IF('Time Off Log'!$C576="","•",IF(N('Time Off Log'!$D576)&gt;=IF(Settings!$B$8="Days",1,Settings!$B$9),UPPER(LEFT('Time Off Log'!$C576,1)),LOWER(LEFT('Time Off Log'!$C576,1)))))</f>
        <v/>
      </c>
    </row>
    <row r="577" spans="6:7" x14ac:dyDescent="0.25">
      <c r="F577" t="str">
        <f>IF(OR('Time Off Log'!$A577="",'Time Off Log'!$B577=""),"",'Time Off Log'!$B577&amp;"|"&amp;INT(N('Time Off Log'!$A577)))</f>
        <v/>
      </c>
      <c r="G577" t="str">
        <f>IF(F577="","",IF('Time Off Log'!$C577="","•",IF(N('Time Off Log'!$D577)&gt;=IF(Settings!$B$8="Days",1,Settings!$B$9),UPPER(LEFT('Time Off Log'!$C577,1)),LOWER(LEFT('Time Off Log'!$C577,1)))))</f>
        <v/>
      </c>
    </row>
    <row r="578" spans="6:7" x14ac:dyDescent="0.25">
      <c r="F578" t="str">
        <f>IF(OR('Time Off Log'!$A578="",'Time Off Log'!$B578=""),"",'Time Off Log'!$B578&amp;"|"&amp;INT(N('Time Off Log'!$A578)))</f>
        <v/>
      </c>
      <c r="G578" t="str">
        <f>IF(F578="","",IF('Time Off Log'!$C578="","•",IF(N('Time Off Log'!$D578)&gt;=IF(Settings!$B$8="Days",1,Settings!$B$9),UPPER(LEFT('Time Off Log'!$C578,1)),LOWER(LEFT('Time Off Log'!$C578,1)))))</f>
        <v/>
      </c>
    </row>
    <row r="579" spans="6:7" x14ac:dyDescent="0.25">
      <c r="F579" t="str">
        <f>IF(OR('Time Off Log'!$A579="",'Time Off Log'!$B579=""),"",'Time Off Log'!$B579&amp;"|"&amp;INT(N('Time Off Log'!$A579)))</f>
        <v/>
      </c>
      <c r="G579" t="str">
        <f>IF(F579="","",IF('Time Off Log'!$C579="","•",IF(N('Time Off Log'!$D579)&gt;=IF(Settings!$B$8="Days",1,Settings!$B$9),UPPER(LEFT('Time Off Log'!$C579,1)),LOWER(LEFT('Time Off Log'!$C579,1)))))</f>
        <v/>
      </c>
    </row>
    <row r="580" spans="6:7" x14ac:dyDescent="0.25">
      <c r="F580" t="str">
        <f>IF(OR('Time Off Log'!$A580="",'Time Off Log'!$B580=""),"",'Time Off Log'!$B580&amp;"|"&amp;INT(N('Time Off Log'!$A580)))</f>
        <v/>
      </c>
      <c r="G580" t="str">
        <f>IF(F580="","",IF('Time Off Log'!$C580="","•",IF(N('Time Off Log'!$D580)&gt;=IF(Settings!$B$8="Days",1,Settings!$B$9),UPPER(LEFT('Time Off Log'!$C580,1)),LOWER(LEFT('Time Off Log'!$C580,1)))))</f>
        <v/>
      </c>
    </row>
    <row r="581" spans="6:7" x14ac:dyDescent="0.25">
      <c r="F581" t="str">
        <f>IF(OR('Time Off Log'!$A581="",'Time Off Log'!$B581=""),"",'Time Off Log'!$B581&amp;"|"&amp;INT(N('Time Off Log'!$A581)))</f>
        <v/>
      </c>
      <c r="G581" t="str">
        <f>IF(F581="","",IF('Time Off Log'!$C581="","•",IF(N('Time Off Log'!$D581)&gt;=IF(Settings!$B$8="Days",1,Settings!$B$9),UPPER(LEFT('Time Off Log'!$C581,1)),LOWER(LEFT('Time Off Log'!$C581,1)))))</f>
        <v/>
      </c>
    </row>
    <row r="582" spans="6:7" x14ac:dyDescent="0.25">
      <c r="F582" t="str">
        <f>IF(OR('Time Off Log'!$A582="",'Time Off Log'!$B582=""),"",'Time Off Log'!$B582&amp;"|"&amp;INT(N('Time Off Log'!$A582)))</f>
        <v/>
      </c>
      <c r="G582" t="str">
        <f>IF(F582="","",IF('Time Off Log'!$C582="","•",IF(N('Time Off Log'!$D582)&gt;=IF(Settings!$B$8="Days",1,Settings!$B$9),UPPER(LEFT('Time Off Log'!$C582,1)),LOWER(LEFT('Time Off Log'!$C582,1)))))</f>
        <v/>
      </c>
    </row>
    <row r="583" spans="6:7" x14ac:dyDescent="0.25">
      <c r="F583" t="str">
        <f>IF(OR('Time Off Log'!$A583="",'Time Off Log'!$B583=""),"",'Time Off Log'!$B583&amp;"|"&amp;INT(N('Time Off Log'!$A583)))</f>
        <v/>
      </c>
      <c r="G583" t="str">
        <f>IF(F583="","",IF('Time Off Log'!$C583="","•",IF(N('Time Off Log'!$D583)&gt;=IF(Settings!$B$8="Days",1,Settings!$B$9),UPPER(LEFT('Time Off Log'!$C583,1)),LOWER(LEFT('Time Off Log'!$C583,1)))))</f>
        <v/>
      </c>
    </row>
    <row r="584" spans="6:7" x14ac:dyDescent="0.25">
      <c r="F584" t="str">
        <f>IF(OR('Time Off Log'!$A584="",'Time Off Log'!$B584=""),"",'Time Off Log'!$B584&amp;"|"&amp;INT(N('Time Off Log'!$A584)))</f>
        <v/>
      </c>
      <c r="G584" t="str">
        <f>IF(F584="","",IF('Time Off Log'!$C584="","•",IF(N('Time Off Log'!$D584)&gt;=IF(Settings!$B$8="Days",1,Settings!$B$9),UPPER(LEFT('Time Off Log'!$C584,1)),LOWER(LEFT('Time Off Log'!$C584,1)))))</f>
        <v/>
      </c>
    </row>
    <row r="585" spans="6:7" x14ac:dyDescent="0.25">
      <c r="F585" t="str">
        <f>IF(OR('Time Off Log'!$A585="",'Time Off Log'!$B585=""),"",'Time Off Log'!$B585&amp;"|"&amp;INT(N('Time Off Log'!$A585)))</f>
        <v/>
      </c>
      <c r="G585" t="str">
        <f>IF(F585="","",IF('Time Off Log'!$C585="","•",IF(N('Time Off Log'!$D585)&gt;=IF(Settings!$B$8="Days",1,Settings!$B$9),UPPER(LEFT('Time Off Log'!$C585,1)),LOWER(LEFT('Time Off Log'!$C585,1)))))</f>
        <v/>
      </c>
    </row>
    <row r="586" spans="6:7" x14ac:dyDescent="0.25">
      <c r="F586" t="str">
        <f>IF(OR('Time Off Log'!$A586="",'Time Off Log'!$B586=""),"",'Time Off Log'!$B586&amp;"|"&amp;INT(N('Time Off Log'!$A586)))</f>
        <v/>
      </c>
      <c r="G586" t="str">
        <f>IF(F586="","",IF('Time Off Log'!$C586="","•",IF(N('Time Off Log'!$D586)&gt;=IF(Settings!$B$8="Days",1,Settings!$B$9),UPPER(LEFT('Time Off Log'!$C586,1)),LOWER(LEFT('Time Off Log'!$C586,1)))))</f>
        <v/>
      </c>
    </row>
    <row r="587" spans="6:7" x14ac:dyDescent="0.25">
      <c r="F587" t="str">
        <f>IF(OR('Time Off Log'!$A587="",'Time Off Log'!$B587=""),"",'Time Off Log'!$B587&amp;"|"&amp;INT(N('Time Off Log'!$A587)))</f>
        <v/>
      </c>
      <c r="G587" t="str">
        <f>IF(F587="","",IF('Time Off Log'!$C587="","•",IF(N('Time Off Log'!$D587)&gt;=IF(Settings!$B$8="Days",1,Settings!$B$9),UPPER(LEFT('Time Off Log'!$C587,1)),LOWER(LEFT('Time Off Log'!$C587,1)))))</f>
        <v/>
      </c>
    </row>
    <row r="588" spans="6:7" x14ac:dyDescent="0.25">
      <c r="F588" t="str">
        <f>IF(OR('Time Off Log'!$A588="",'Time Off Log'!$B588=""),"",'Time Off Log'!$B588&amp;"|"&amp;INT(N('Time Off Log'!$A588)))</f>
        <v/>
      </c>
      <c r="G588" t="str">
        <f>IF(F588="","",IF('Time Off Log'!$C588="","•",IF(N('Time Off Log'!$D588)&gt;=IF(Settings!$B$8="Days",1,Settings!$B$9),UPPER(LEFT('Time Off Log'!$C588,1)),LOWER(LEFT('Time Off Log'!$C588,1)))))</f>
        <v/>
      </c>
    </row>
    <row r="589" spans="6:7" x14ac:dyDescent="0.25">
      <c r="F589" t="str">
        <f>IF(OR('Time Off Log'!$A589="",'Time Off Log'!$B589=""),"",'Time Off Log'!$B589&amp;"|"&amp;INT(N('Time Off Log'!$A589)))</f>
        <v/>
      </c>
      <c r="G589" t="str">
        <f>IF(F589="","",IF('Time Off Log'!$C589="","•",IF(N('Time Off Log'!$D589)&gt;=IF(Settings!$B$8="Days",1,Settings!$B$9),UPPER(LEFT('Time Off Log'!$C589,1)),LOWER(LEFT('Time Off Log'!$C589,1)))))</f>
        <v/>
      </c>
    </row>
    <row r="590" spans="6:7" x14ac:dyDescent="0.25">
      <c r="F590" t="str">
        <f>IF(OR('Time Off Log'!$A590="",'Time Off Log'!$B590=""),"",'Time Off Log'!$B590&amp;"|"&amp;INT(N('Time Off Log'!$A590)))</f>
        <v/>
      </c>
      <c r="G590" t="str">
        <f>IF(F590="","",IF('Time Off Log'!$C590="","•",IF(N('Time Off Log'!$D590)&gt;=IF(Settings!$B$8="Days",1,Settings!$B$9),UPPER(LEFT('Time Off Log'!$C590,1)),LOWER(LEFT('Time Off Log'!$C590,1)))))</f>
        <v/>
      </c>
    </row>
    <row r="591" spans="6:7" x14ac:dyDescent="0.25">
      <c r="F591" t="str">
        <f>IF(OR('Time Off Log'!$A591="",'Time Off Log'!$B591=""),"",'Time Off Log'!$B591&amp;"|"&amp;INT(N('Time Off Log'!$A591)))</f>
        <v/>
      </c>
      <c r="G591" t="str">
        <f>IF(F591="","",IF('Time Off Log'!$C591="","•",IF(N('Time Off Log'!$D591)&gt;=IF(Settings!$B$8="Days",1,Settings!$B$9),UPPER(LEFT('Time Off Log'!$C591,1)),LOWER(LEFT('Time Off Log'!$C591,1)))))</f>
        <v/>
      </c>
    </row>
    <row r="592" spans="6:7" x14ac:dyDescent="0.25">
      <c r="F592" t="str">
        <f>IF(OR('Time Off Log'!$A592="",'Time Off Log'!$B592=""),"",'Time Off Log'!$B592&amp;"|"&amp;INT(N('Time Off Log'!$A592)))</f>
        <v/>
      </c>
      <c r="G592" t="str">
        <f>IF(F592="","",IF('Time Off Log'!$C592="","•",IF(N('Time Off Log'!$D592)&gt;=IF(Settings!$B$8="Days",1,Settings!$B$9),UPPER(LEFT('Time Off Log'!$C592,1)),LOWER(LEFT('Time Off Log'!$C592,1)))))</f>
        <v/>
      </c>
    </row>
    <row r="593" spans="6:7" x14ac:dyDescent="0.25">
      <c r="F593" t="str">
        <f>IF(OR('Time Off Log'!$A593="",'Time Off Log'!$B593=""),"",'Time Off Log'!$B593&amp;"|"&amp;INT(N('Time Off Log'!$A593)))</f>
        <v/>
      </c>
      <c r="G593" t="str">
        <f>IF(F593="","",IF('Time Off Log'!$C593="","•",IF(N('Time Off Log'!$D593)&gt;=IF(Settings!$B$8="Days",1,Settings!$B$9),UPPER(LEFT('Time Off Log'!$C593,1)),LOWER(LEFT('Time Off Log'!$C593,1)))))</f>
        <v/>
      </c>
    </row>
    <row r="594" spans="6:7" x14ac:dyDescent="0.25">
      <c r="F594" t="str">
        <f>IF(OR('Time Off Log'!$A594="",'Time Off Log'!$B594=""),"",'Time Off Log'!$B594&amp;"|"&amp;INT(N('Time Off Log'!$A594)))</f>
        <v/>
      </c>
      <c r="G594" t="str">
        <f>IF(F594="","",IF('Time Off Log'!$C594="","•",IF(N('Time Off Log'!$D594)&gt;=IF(Settings!$B$8="Days",1,Settings!$B$9),UPPER(LEFT('Time Off Log'!$C594,1)),LOWER(LEFT('Time Off Log'!$C594,1)))))</f>
        <v/>
      </c>
    </row>
    <row r="595" spans="6:7" x14ac:dyDescent="0.25">
      <c r="F595" t="str">
        <f>IF(OR('Time Off Log'!$A595="",'Time Off Log'!$B595=""),"",'Time Off Log'!$B595&amp;"|"&amp;INT(N('Time Off Log'!$A595)))</f>
        <v/>
      </c>
      <c r="G595" t="str">
        <f>IF(F595="","",IF('Time Off Log'!$C595="","•",IF(N('Time Off Log'!$D595)&gt;=IF(Settings!$B$8="Days",1,Settings!$B$9),UPPER(LEFT('Time Off Log'!$C595,1)),LOWER(LEFT('Time Off Log'!$C595,1)))))</f>
        <v/>
      </c>
    </row>
    <row r="596" spans="6:7" x14ac:dyDescent="0.25">
      <c r="F596" t="str">
        <f>IF(OR('Time Off Log'!$A596="",'Time Off Log'!$B596=""),"",'Time Off Log'!$B596&amp;"|"&amp;INT(N('Time Off Log'!$A596)))</f>
        <v/>
      </c>
      <c r="G596" t="str">
        <f>IF(F596="","",IF('Time Off Log'!$C596="","•",IF(N('Time Off Log'!$D596)&gt;=IF(Settings!$B$8="Days",1,Settings!$B$9),UPPER(LEFT('Time Off Log'!$C596,1)),LOWER(LEFT('Time Off Log'!$C596,1)))))</f>
        <v/>
      </c>
    </row>
    <row r="597" spans="6:7" x14ac:dyDescent="0.25">
      <c r="F597" t="str">
        <f>IF(OR('Time Off Log'!$A597="",'Time Off Log'!$B597=""),"",'Time Off Log'!$B597&amp;"|"&amp;INT(N('Time Off Log'!$A597)))</f>
        <v/>
      </c>
      <c r="G597" t="str">
        <f>IF(F597="","",IF('Time Off Log'!$C597="","•",IF(N('Time Off Log'!$D597)&gt;=IF(Settings!$B$8="Days",1,Settings!$B$9),UPPER(LEFT('Time Off Log'!$C597,1)),LOWER(LEFT('Time Off Log'!$C597,1)))))</f>
        <v/>
      </c>
    </row>
    <row r="598" spans="6:7" x14ac:dyDescent="0.25">
      <c r="F598" t="str">
        <f>IF(OR('Time Off Log'!$A598="",'Time Off Log'!$B598=""),"",'Time Off Log'!$B598&amp;"|"&amp;INT(N('Time Off Log'!$A598)))</f>
        <v/>
      </c>
      <c r="G598" t="str">
        <f>IF(F598="","",IF('Time Off Log'!$C598="","•",IF(N('Time Off Log'!$D598)&gt;=IF(Settings!$B$8="Days",1,Settings!$B$9),UPPER(LEFT('Time Off Log'!$C598,1)),LOWER(LEFT('Time Off Log'!$C598,1)))))</f>
        <v/>
      </c>
    </row>
    <row r="599" spans="6:7" x14ac:dyDescent="0.25">
      <c r="F599" t="str">
        <f>IF(OR('Time Off Log'!$A599="",'Time Off Log'!$B599=""),"",'Time Off Log'!$B599&amp;"|"&amp;INT(N('Time Off Log'!$A599)))</f>
        <v/>
      </c>
      <c r="G599" t="str">
        <f>IF(F599="","",IF('Time Off Log'!$C599="","•",IF(N('Time Off Log'!$D599)&gt;=IF(Settings!$B$8="Days",1,Settings!$B$9),UPPER(LEFT('Time Off Log'!$C599,1)),LOWER(LEFT('Time Off Log'!$C599,1)))))</f>
        <v/>
      </c>
    </row>
    <row r="600" spans="6:7" x14ac:dyDescent="0.25">
      <c r="F600" t="str">
        <f>IF(OR('Time Off Log'!$A600="",'Time Off Log'!$B600=""),"",'Time Off Log'!$B600&amp;"|"&amp;INT(N('Time Off Log'!$A600)))</f>
        <v/>
      </c>
      <c r="G600" t="str">
        <f>IF(F600="","",IF('Time Off Log'!$C600="","•",IF(N('Time Off Log'!$D600)&gt;=IF(Settings!$B$8="Days",1,Settings!$B$9),UPPER(LEFT('Time Off Log'!$C600,1)),LOWER(LEFT('Time Off Log'!$C600,1)))))</f>
        <v/>
      </c>
    </row>
    <row r="601" spans="6:7" x14ac:dyDescent="0.25">
      <c r="F601" t="str">
        <f>IF(OR('Time Off Log'!$A601="",'Time Off Log'!$B601=""),"",'Time Off Log'!$B601&amp;"|"&amp;INT(N('Time Off Log'!$A601)))</f>
        <v/>
      </c>
      <c r="G601" t="str">
        <f>IF(F601="","",IF('Time Off Log'!$C601="","•",IF(N('Time Off Log'!$D601)&gt;=IF(Settings!$B$8="Days",1,Settings!$B$9),UPPER(LEFT('Time Off Log'!$C601,1)),LOWER(LEFT('Time Off Log'!$C601,1)))))</f>
        <v/>
      </c>
    </row>
    <row r="602" spans="6:7" x14ac:dyDescent="0.25">
      <c r="F602" t="str">
        <f>IF(OR('Time Off Log'!$A602="",'Time Off Log'!$B602=""),"",'Time Off Log'!$B602&amp;"|"&amp;INT(N('Time Off Log'!$A602)))</f>
        <v/>
      </c>
      <c r="G602" t="str">
        <f>IF(F602="","",IF('Time Off Log'!$C602="","•",IF(N('Time Off Log'!$D602)&gt;=IF(Settings!$B$8="Days",1,Settings!$B$9),UPPER(LEFT('Time Off Log'!$C602,1)),LOWER(LEFT('Time Off Log'!$C602,1)))))</f>
        <v/>
      </c>
    </row>
    <row r="603" spans="6:7" x14ac:dyDescent="0.25">
      <c r="F603" t="str">
        <f>IF(OR('Time Off Log'!$A603="",'Time Off Log'!$B603=""),"",'Time Off Log'!$B603&amp;"|"&amp;INT(N('Time Off Log'!$A603)))</f>
        <v/>
      </c>
      <c r="G603" t="str">
        <f>IF(F603="","",IF('Time Off Log'!$C603="","•",IF(N('Time Off Log'!$D603)&gt;=IF(Settings!$B$8="Days",1,Settings!$B$9),UPPER(LEFT('Time Off Log'!$C603,1)),LOWER(LEFT('Time Off Log'!$C603,1)))))</f>
        <v/>
      </c>
    </row>
    <row r="604" spans="6:7" x14ac:dyDescent="0.25">
      <c r="F604" t="str">
        <f>IF(OR('Time Off Log'!$A604="",'Time Off Log'!$B604=""),"",'Time Off Log'!$B604&amp;"|"&amp;INT(N('Time Off Log'!$A604)))</f>
        <v/>
      </c>
      <c r="G604" t="str">
        <f>IF(F604="","",IF('Time Off Log'!$C604="","•",IF(N('Time Off Log'!$D604)&gt;=IF(Settings!$B$8="Days",1,Settings!$B$9),UPPER(LEFT('Time Off Log'!$C604,1)),LOWER(LEFT('Time Off Log'!$C604,1)))))</f>
        <v/>
      </c>
    </row>
    <row r="605" spans="6:7" x14ac:dyDescent="0.25">
      <c r="F605" t="str">
        <f>IF(OR('Time Off Log'!$A605="",'Time Off Log'!$B605=""),"",'Time Off Log'!$B605&amp;"|"&amp;INT(N('Time Off Log'!$A605)))</f>
        <v/>
      </c>
      <c r="G605" t="str">
        <f>IF(F605="","",IF('Time Off Log'!$C605="","•",IF(N('Time Off Log'!$D605)&gt;=IF(Settings!$B$8="Days",1,Settings!$B$9),UPPER(LEFT('Time Off Log'!$C605,1)),LOWER(LEFT('Time Off Log'!$C605,1)))))</f>
        <v/>
      </c>
    </row>
    <row r="606" spans="6:7" x14ac:dyDescent="0.25">
      <c r="F606" t="str">
        <f>IF(OR('Time Off Log'!$A606="",'Time Off Log'!$B606=""),"",'Time Off Log'!$B606&amp;"|"&amp;INT(N('Time Off Log'!$A606)))</f>
        <v/>
      </c>
      <c r="G606" t="str">
        <f>IF(F606="","",IF('Time Off Log'!$C606="","•",IF(N('Time Off Log'!$D606)&gt;=IF(Settings!$B$8="Days",1,Settings!$B$9),UPPER(LEFT('Time Off Log'!$C606,1)),LOWER(LEFT('Time Off Log'!$C606,1)))))</f>
        <v/>
      </c>
    </row>
    <row r="607" spans="6:7" x14ac:dyDescent="0.25">
      <c r="F607" t="str">
        <f>IF(OR('Time Off Log'!$A607="",'Time Off Log'!$B607=""),"",'Time Off Log'!$B607&amp;"|"&amp;INT(N('Time Off Log'!$A607)))</f>
        <v/>
      </c>
      <c r="G607" t="str">
        <f>IF(F607="","",IF('Time Off Log'!$C607="","•",IF(N('Time Off Log'!$D607)&gt;=IF(Settings!$B$8="Days",1,Settings!$B$9),UPPER(LEFT('Time Off Log'!$C607,1)),LOWER(LEFT('Time Off Log'!$C607,1)))))</f>
        <v/>
      </c>
    </row>
    <row r="608" spans="6:7" x14ac:dyDescent="0.25">
      <c r="F608" t="str">
        <f>IF(OR('Time Off Log'!$A608="",'Time Off Log'!$B608=""),"",'Time Off Log'!$B608&amp;"|"&amp;INT(N('Time Off Log'!$A608)))</f>
        <v/>
      </c>
      <c r="G608" t="str">
        <f>IF(F608="","",IF('Time Off Log'!$C608="","•",IF(N('Time Off Log'!$D608)&gt;=IF(Settings!$B$8="Days",1,Settings!$B$9),UPPER(LEFT('Time Off Log'!$C608,1)),LOWER(LEFT('Time Off Log'!$C608,1)))))</f>
        <v/>
      </c>
    </row>
    <row r="609" spans="6:7" x14ac:dyDescent="0.25">
      <c r="F609" t="str">
        <f>IF(OR('Time Off Log'!$A609="",'Time Off Log'!$B609=""),"",'Time Off Log'!$B609&amp;"|"&amp;INT(N('Time Off Log'!$A609)))</f>
        <v/>
      </c>
      <c r="G609" t="str">
        <f>IF(F609="","",IF('Time Off Log'!$C609="","•",IF(N('Time Off Log'!$D609)&gt;=IF(Settings!$B$8="Days",1,Settings!$B$9),UPPER(LEFT('Time Off Log'!$C609,1)),LOWER(LEFT('Time Off Log'!$C609,1)))))</f>
        <v/>
      </c>
    </row>
    <row r="610" spans="6:7" x14ac:dyDescent="0.25">
      <c r="F610" t="str">
        <f>IF(OR('Time Off Log'!$A610="",'Time Off Log'!$B610=""),"",'Time Off Log'!$B610&amp;"|"&amp;INT(N('Time Off Log'!$A610)))</f>
        <v/>
      </c>
      <c r="G610" t="str">
        <f>IF(F610="","",IF('Time Off Log'!$C610="","•",IF(N('Time Off Log'!$D610)&gt;=IF(Settings!$B$8="Days",1,Settings!$B$9),UPPER(LEFT('Time Off Log'!$C610,1)),LOWER(LEFT('Time Off Log'!$C610,1)))))</f>
        <v/>
      </c>
    </row>
    <row r="611" spans="6:7" x14ac:dyDescent="0.25">
      <c r="F611" t="str">
        <f>IF(OR('Time Off Log'!$A611="",'Time Off Log'!$B611=""),"",'Time Off Log'!$B611&amp;"|"&amp;INT(N('Time Off Log'!$A611)))</f>
        <v/>
      </c>
      <c r="G611" t="str">
        <f>IF(F611="","",IF('Time Off Log'!$C611="","•",IF(N('Time Off Log'!$D611)&gt;=IF(Settings!$B$8="Days",1,Settings!$B$9),UPPER(LEFT('Time Off Log'!$C611,1)),LOWER(LEFT('Time Off Log'!$C611,1)))))</f>
        <v/>
      </c>
    </row>
    <row r="612" spans="6:7" x14ac:dyDescent="0.25">
      <c r="F612" t="str">
        <f>IF(OR('Time Off Log'!$A612="",'Time Off Log'!$B612=""),"",'Time Off Log'!$B612&amp;"|"&amp;INT(N('Time Off Log'!$A612)))</f>
        <v/>
      </c>
      <c r="G612" t="str">
        <f>IF(F612="","",IF('Time Off Log'!$C612="","•",IF(N('Time Off Log'!$D612)&gt;=IF(Settings!$B$8="Days",1,Settings!$B$9),UPPER(LEFT('Time Off Log'!$C612,1)),LOWER(LEFT('Time Off Log'!$C612,1)))))</f>
        <v/>
      </c>
    </row>
    <row r="613" spans="6:7" x14ac:dyDescent="0.25">
      <c r="F613" t="str">
        <f>IF(OR('Time Off Log'!$A613="",'Time Off Log'!$B613=""),"",'Time Off Log'!$B613&amp;"|"&amp;INT(N('Time Off Log'!$A613)))</f>
        <v/>
      </c>
      <c r="G613" t="str">
        <f>IF(F613="","",IF('Time Off Log'!$C613="","•",IF(N('Time Off Log'!$D613)&gt;=IF(Settings!$B$8="Days",1,Settings!$B$9),UPPER(LEFT('Time Off Log'!$C613,1)),LOWER(LEFT('Time Off Log'!$C613,1)))))</f>
        <v/>
      </c>
    </row>
    <row r="614" spans="6:7" x14ac:dyDescent="0.25">
      <c r="F614" t="str">
        <f>IF(OR('Time Off Log'!$A614="",'Time Off Log'!$B614=""),"",'Time Off Log'!$B614&amp;"|"&amp;INT(N('Time Off Log'!$A614)))</f>
        <v/>
      </c>
      <c r="G614" t="str">
        <f>IF(F614="","",IF('Time Off Log'!$C614="","•",IF(N('Time Off Log'!$D614)&gt;=IF(Settings!$B$8="Days",1,Settings!$B$9),UPPER(LEFT('Time Off Log'!$C614,1)),LOWER(LEFT('Time Off Log'!$C614,1)))))</f>
        <v/>
      </c>
    </row>
    <row r="615" spans="6:7" x14ac:dyDescent="0.25">
      <c r="F615" t="str">
        <f>IF(OR('Time Off Log'!$A615="",'Time Off Log'!$B615=""),"",'Time Off Log'!$B615&amp;"|"&amp;INT(N('Time Off Log'!$A615)))</f>
        <v/>
      </c>
      <c r="G615" t="str">
        <f>IF(F615="","",IF('Time Off Log'!$C615="","•",IF(N('Time Off Log'!$D615)&gt;=IF(Settings!$B$8="Days",1,Settings!$B$9),UPPER(LEFT('Time Off Log'!$C615,1)),LOWER(LEFT('Time Off Log'!$C615,1)))))</f>
        <v/>
      </c>
    </row>
    <row r="616" spans="6:7" x14ac:dyDescent="0.25">
      <c r="F616" t="str">
        <f>IF(OR('Time Off Log'!$A616="",'Time Off Log'!$B616=""),"",'Time Off Log'!$B616&amp;"|"&amp;INT(N('Time Off Log'!$A616)))</f>
        <v/>
      </c>
      <c r="G616" t="str">
        <f>IF(F616="","",IF('Time Off Log'!$C616="","•",IF(N('Time Off Log'!$D616)&gt;=IF(Settings!$B$8="Days",1,Settings!$B$9),UPPER(LEFT('Time Off Log'!$C616,1)),LOWER(LEFT('Time Off Log'!$C616,1)))))</f>
        <v/>
      </c>
    </row>
    <row r="617" spans="6:7" x14ac:dyDescent="0.25">
      <c r="F617" t="str">
        <f>IF(OR('Time Off Log'!$A617="",'Time Off Log'!$B617=""),"",'Time Off Log'!$B617&amp;"|"&amp;INT(N('Time Off Log'!$A617)))</f>
        <v/>
      </c>
      <c r="G617" t="str">
        <f>IF(F617="","",IF('Time Off Log'!$C617="","•",IF(N('Time Off Log'!$D617)&gt;=IF(Settings!$B$8="Days",1,Settings!$B$9),UPPER(LEFT('Time Off Log'!$C617,1)),LOWER(LEFT('Time Off Log'!$C617,1)))))</f>
        <v/>
      </c>
    </row>
    <row r="618" spans="6:7" x14ac:dyDescent="0.25">
      <c r="F618" t="str">
        <f>IF(OR('Time Off Log'!$A618="",'Time Off Log'!$B618=""),"",'Time Off Log'!$B618&amp;"|"&amp;INT(N('Time Off Log'!$A618)))</f>
        <v/>
      </c>
      <c r="G618" t="str">
        <f>IF(F618="","",IF('Time Off Log'!$C618="","•",IF(N('Time Off Log'!$D618)&gt;=IF(Settings!$B$8="Days",1,Settings!$B$9),UPPER(LEFT('Time Off Log'!$C618,1)),LOWER(LEFT('Time Off Log'!$C618,1)))))</f>
        <v/>
      </c>
    </row>
    <row r="619" spans="6:7" x14ac:dyDescent="0.25">
      <c r="F619" t="str">
        <f>IF(OR('Time Off Log'!$A619="",'Time Off Log'!$B619=""),"",'Time Off Log'!$B619&amp;"|"&amp;INT(N('Time Off Log'!$A619)))</f>
        <v/>
      </c>
      <c r="G619" t="str">
        <f>IF(F619="","",IF('Time Off Log'!$C619="","•",IF(N('Time Off Log'!$D619)&gt;=IF(Settings!$B$8="Days",1,Settings!$B$9),UPPER(LEFT('Time Off Log'!$C619,1)),LOWER(LEFT('Time Off Log'!$C619,1)))))</f>
        <v/>
      </c>
    </row>
    <row r="620" spans="6:7" x14ac:dyDescent="0.25">
      <c r="F620" t="str">
        <f>IF(OR('Time Off Log'!$A620="",'Time Off Log'!$B620=""),"",'Time Off Log'!$B620&amp;"|"&amp;INT(N('Time Off Log'!$A620)))</f>
        <v/>
      </c>
      <c r="G620" t="str">
        <f>IF(F620="","",IF('Time Off Log'!$C620="","•",IF(N('Time Off Log'!$D620)&gt;=IF(Settings!$B$8="Days",1,Settings!$B$9),UPPER(LEFT('Time Off Log'!$C620,1)),LOWER(LEFT('Time Off Log'!$C620,1)))))</f>
        <v/>
      </c>
    </row>
    <row r="621" spans="6:7" x14ac:dyDescent="0.25">
      <c r="F621" t="str">
        <f>IF(OR('Time Off Log'!$A621="",'Time Off Log'!$B621=""),"",'Time Off Log'!$B621&amp;"|"&amp;INT(N('Time Off Log'!$A621)))</f>
        <v/>
      </c>
      <c r="G621" t="str">
        <f>IF(F621="","",IF('Time Off Log'!$C621="","•",IF(N('Time Off Log'!$D621)&gt;=IF(Settings!$B$8="Days",1,Settings!$B$9),UPPER(LEFT('Time Off Log'!$C621,1)),LOWER(LEFT('Time Off Log'!$C621,1)))))</f>
        <v/>
      </c>
    </row>
    <row r="622" spans="6:7" x14ac:dyDescent="0.25">
      <c r="F622" t="str">
        <f>IF(OR('Time Off Log'!$A622="",'Time Off Log'!$B622=""),"",'Time Off Log'!$B622&amp;"|"&amp;INT(N('Time Off Log'!$A622)))</f>
        <v/>
      </c>
      <c r="G622" t="str">
        <f>IF(F622="","",IF('Time Off Log'!$C622="","•",IF(N('Time Off Log'!$D622)&gt;=IF(Settings!$B$8="Days",1,Settings!$B$9),UPPER(LEFT('Time Off Log'!$C622,1)),LOWER(LEFT('Time Off Log'!$C622,1)))))</f>
        <v/>
      </c>
    </row>
    <row r="623" spans="6:7" x14ac:dyDescent="0.25">
      <c r="F623" t="str">
        <f>IF(OR('Time Off Log'!$A623="",'Time Off Log'!$B623=""),"",'Time Off Log'!$B623&amp;"|"&amp;INT(N('Time Off Log'!$A623)))</f>
        <v/>
      </c>
      <c r="G623" t="str">
        <f>IF(F623="","",IF('Time Off Log'!$C623="","•",IF(N('Time Off Log'!$D623)&gt;=IF(Settings!$B$8="Days",1,Settings!$B$9),UPPER(LEFT('Time Off Log'!$C623,1)),LOWER(LEFT('Time Off Log'!$C623,1)))))</f>
        <v/>
      </c>
    </row>
    <row r="624" spans="6:7" x14ac:dyDescent="0.25">
      <c r="F624" t="str">
        <f>IF(OR('Time Off Log'!$A624="",'Time Off Log'!$B624=""),"",'Time Off Log'!$B624&amp;"|"&amp;INT(N('Time Off Log'!$A624)))</f>
        <v/>
      </c>
      <c r="G624" t="str">
        <f>IF(F624="","",IF('Time Off Log'!$C624="","•",IF(N('Time Off Log'!$D624)&gt;=IF(Settings!$B$8="Days",1,Settings!$B$9),UPPER(LEFT('Time Off Log'!$C624,1)),LOWER(LEFT('Time Off Log'!$C624,1)))))</f>
        <v/>
      </c>
    </row>
    <row r="625" spans="6:7" x14ac:dyDescent="0.25">
      <c r="F625" t="str">
        <f>IF(OR('Time Off Log'!$A625="",'Time Off Log'!$B625=""),"",'Time Off Log'!$B625&amp;"|"&amp;INT(N('Time Off Log'!$A625)))</f>
        <v/>
      </c>
      <c r="G625" t="str">
        <f>IF(F625="","",IF('Time Off Log'!$C625="","•",IF(N('Time Off Log'!$D625)&gt;=IF(Settings!$B$8="Days",1,Settings!$B$9),UPPER(LEFT('Time Off Log'!$C625,1)),LOWER(LEFT('Time Off Log'!$C625,1)))))</f>
        <v/>
      </c>
    </row>
    <row r="626" spans="6:7" x14ac:dyDescent="0.25">
      <c r="F626" t="str">
        <f>IF(OR('Time Off Log'!$A626="",'Time Off Log'!$B626=""),"",'Time Off Log'!$B626&amp;"|"&amp;INT(N('Time Off Log'!$A626)))</f>
        <v/>
      </c>
      <c r="G626" t="str">
        <f>IF(F626="","",IF('Time Off Log'!$C626="","•",IF(N('Time Off Log'!$D626)&gt;=IF(Settings!$B$8="Days",1,Settings!$B$9),UPPER(LEFT('Time Off Log'!$C626,1)),LOWER(LEFT('Time Off Log'!$C626,1)))))</f>
        <v/>
      </c>
    </row>
    <row r="627" spans="6:7" x14ac:dyDescent="0.25">
      <c r="F627" t="str">
        <f>IF(OR('Time Off Log'!$A627="",'Time Off Log'!$B627=""),"",'Time Off Log'!$B627&amp;"|"&amp;INT(N('Time Off Log'!$A627)))</f>
        <v/>
      </c>
      <c r="G627" t="str">
        <f>IF(F627="","",IF('Time Off Log'!$C627="","•",IF(N('Time Off Log'!$D627)&gt;=IF(Settings!$B$8="Days",1,Settings!$B$9),UPPER(LEFT('Time Off Log'!$C627,1)),LOWER(LEFT('Time Off Log'!$C627,1)))))</f>
        <v/>
      </c>
    </row>
    <row r="628" spans="6:7" x14ac:dyDescent="0.25">
      <c r="F628" t="str">
        <f>IF(OR('Time Off Log'!$A628="",'Time Off Log'!$B628=""),"",'Time Off Log'!$B628&amp;"|"&amp;INT(N('Time Off Log'!$A628)))</f>
        <v/>
      </c>
      <c r="G628" t="str">
        <f>IF(F628="","",IF('Time Off Log'!$C628="","•",IF(N('Time Off Log'!$D628)&gt;=IF(Settings!$B$8="Days",1,Settings!$B$9),UPPER(LEFT('Time Off Log'!$C628,1)),LOWER(LEFT('Time Off Log'!$C628,1)))))</f>
        <v/>
      </c>
    </row>
    <row r="629" spans="6:7" x14ac:dyDescent="0.25">
      <c r="F629" t="str">
        <f>IF(OR('Time Off Log'!$A629="",'Time Off Log'!$B629=""),"",'Time Off Log'!$B629&amp;"|"&amp;INT(N('Time Off Log'!$A629)))</f>
        <v/>
      </c>
      <c r="G629" t="str">
        <f>IF(F629="","",IF('Time Off Log'!$C629="","•",IF(N('Time Off Log'!$D629)&gt;=IF(Settings!$B$8="Days",1,Settings!$B$9),UPPER(LEFT('Time Off Log'!$C629,1)),LOWER(LEFT('Time Off Log'!$C629,1)))))</f>
        <v/>
      </c>
    </row>
    <row r="630" spans="6:7" x14ac:dyDescent="0.25">
      <c r="F630" t="str">
        <f>IF(OR('Time Off Log'!$A630="",'Time Off Log'!$B630=""),"",'Time Off Log'!$B630&amp;"|"&amp;INT(N('Time Off Log'!$A630)))</f>
        <v/>
      </c>
      <c r="G630" t="str">
        <f>IF(F630="","",IF('Time Off Log'!$C630="","•",IF(N('Time Off Log'!$D630)&gt;=IF(Settings!$B$8="Days",1,Settings!$B$9),UPPER(LEFT('Time Off Log'!$C630,1)),LOWER(LEFT('Time Off Log'!$C630,1)))))</f>
        <v/>
      </c>
    </row>
    <row r="631" spans="6:7" x14ac:dyDescent="0.25">
      <c r="F631" t="str">
        <f>IF(OR('Time Off Log'!$A631="",'Time Off Log'!$B631=""),"",'Time Off Log'!$B631&amp;"|"&amp;INT(N('Time Off Log'!$A631)))</f>
        <v/>
      </c>
      <c r="G631" t="str">
        <f>IF(F631="","",IF('Time Off Log'!$C631="","•",IF(N('Time Off Log'!$D631)&gt;=IF(Settings!$B$8="Days",1,Settings!$B$9),UPPER(LEFT('Time Off Log'!$C631,1)),LOWER(LEFT('Time Off Log'!$C631,1)))))</f>
        <v/>
      </c>
    </row>
    <row r="632" spans="6:7" x14ac:dyDescent="0.25">
      <c r="F632" t="str">
        <f>IF(OR('Time Off Log'!$A632="",'Time Off Log'!$B632=""),"",'Time Off Log'!$B632&amp;"|"&amp;INT(N('Time Off Log'!$A632)))</f>
        <v/>
      </c>
      <c r="G632" t="str">
        <f>IF(F632="","",IF('Time Off Log'!$C632="","•",IF(N('Time Off Log'!$D632)&gt;=IF(Settings!$B$8="Days",1,Settings!$B$9),UPPER(LEFT('Time Off Log'!$C632,1)),LOWER(LEFT('Time Off Log'!$C632,1)))))</f>
        <v/>
      </c>
    </row>
    <row r="633" spans="6:7" x14ac:dyDescent="0.25">
      <c r="F633" t="str">
        <f>IF(OR('Time Off Log'!$A633="",'Time Off Log'!$B633=""),"",'Time Off Log'!$B633&amp;"|"&amp;INT(N('Time Off Log'!$A633)))</f>
        <v/>
      </c>
      <c r="G633" t="str">
        <f>IF(F633="","",IF('Time Off Log'!$C633="","•",IF(N('Time Off Log'!$D633)&gt;=IF(Settings!$B$8="Days",1,Settings!$B$9),UPPER(LEFT('Time Off Log'!$C633,1)),LOWER(LEFT('Time Off Log'!$C633,1)))))</f>
        <v/>
      </c>
    </row>
    <row r="634" spans="6:7" x14ac:dyDescent="0.25">
      <c r="F634" t="str">
        <f>IF(OR('Time Off Log'!$A634="",'Time Off Log'!$B634=""),"",'Time Off Log'!$B634&amp;"|"&amp;INT(N('Time Off Log'!$A634)))</f>
        <v/>
      </c>
      <c r="G634" t="str">
        <f>IF(F634="","",IF('Time Off Log'!$C634="","•",IF(N('Time Off Log'!$D634)&gt;=IF(Settings!$B$8="Days",1,Settings!$B$9),UPPER(LEFT('Time Off Log'!$C634,1)),LOWER(LEFT('Time Off Log'!$C634,1)))))</f>
        <v/>
      </c>
    </row>
    <row r="635" spans="6:7" x14ac:dyDescent="0.25">
      <c r="F635" t="str">
        <f>IF(OR('Time Off Log'!$A635="",'Time Off Log'!$B635=""),"",'Time Off Log'!$B635&amp;"|"&amp;INT(N('Time Off Log'!$A635)))</f>
        <v/>
      </c>
      <c r="G635" t="str">
        <f>IF(F635="","",IF('Time Off Log'!$C635="","•",IF(N('Time Off Log'!$D635)&gt;=IF(Settings!$B$8="Days",1,Settings!$B$9),UPPER(LEFT('Time Off Log'!$C635,1)),LOWER(LEFT('Time Off Log'!$C635,1)))))</f>
        <v/>
      </c>
    </row>
    <row r="636" spans="6:7" x14ac:dyDescent="0.25">
      <c r="F636" t="str">
        <f>IF(OR('Time Off Log'!$A636="",'Time Off Log'!$B636=""),"",'Time Off Log'!$B636&amp;"|"&amp;INT(N('Time Off Log'!$A636)))</f>
        <v/>
      </c>
      <c r="G636" t="str">
        <f>IF(F636="","",IF('Time Off Log'!$C636="","•",IF(N('Time Off Log'!$D636)&gt;=IF(Settings!$B$8="Days",1,Settings!$B$9),UPPER(LEFT('Time Off Log'!$C636,1)),LOWER(LEFT('Time Off Log'!$C636,1)))))</f>
        <v/>
      </c>
    </row>
    <row r="637" spans="6:7" x14ac:dyDescent="0.25">
      <c r="F637" t="str">
        <f>IF(OR('Time Off Log'!$A637="",'Time Off Log'!$B637=""),"",'Time Off Log'!$B637&amp;"|"&amp;INT(N('Time Off Log'!$A637)))</f>
        <v/>
      </c>
      <c r="G637" t="str">
        <f>IF(F637="","",IF('Time Off Log'!$C637="","•",IF(N('Time Off Log'!$D637)&gt;=IF(Settings!$B$8="Days",1,Settings!$B$9),UPPER(LEFT('Time Off Log'!$C637,1)),LOWER(LEFT('Time Off Log'!$C637,1)))))</f>
        <v/>
      </c>
    </row>
    <row r="638" spans="6:7" x14ac:dyDescent="0.25">
      <c r="F638" t="str">
        <f>IF(OR('Time Off Log'!$A638="",'Time Off Log'!$B638=""),"",'Time Off Log'!$B638&amp;"|"&amp;INT(N('Time Off Log'!$A638)))</f>
        <v/>
      </c>
      <c r="G638" t="str">
        <f>IF(F638="","",IF('Time Off Log'!$C638="","•",IF(N('Time Off Log'!$D638)&gt;=IF(Settings!$B$8="Days",1,Settings!$B$9),UPPER(LEFT('Time Off Log'!$C638,1)),LOWER(LEFT('Time Off Log'!$C638,1)))))</f>
        <v/>
      </c>
    </row>
    <row r="639" spans="6:7" x14ac:dyDescent="0.25">
      <c r="F639" t="str">
        <f>IF(OR('Time Off Log'!$A639="",'Time Off Log'!$B639=""),"",'Time Off Log'!$B639&amp;"|"&amp;INT(N('Time Off Log'!$A639)))</f>
        <v/>
      </c>
      <c r="G639" t="str">
        <f>IF(F639="","",IF('Time Off Log'!$C639="","•",IF(N('Time Off Log'!$D639)&gt;=IF(Settings!$B$8="Days",1,Settings!$B$9),UPPER(LEFT('Time Off Log'!$C639,1)),LOWER(LEFT('Time Off Log'!$C639,1)))))</f>
        <v/>
      </c>
    </row>
    <row r="640" spans="6:7" x14ac:dyDescent="0.25">
      <c r="F640" t="str">
        <f>IF(OR('Time Off Log'!$A640="",'Time Off Log'!$B640=""),"",'Time Off Log'!$B640&amp;"|"&amp;INT(N('Time Off Log'!$A640)))</f>
        <v/>
      </c>
      <c r="G640" t="str">
        <f>IF(F640="","",IF('Time Off Log'!$C640="","•",IF(N('Time Off Log'!$D640)&gt;=IF(Settings!$B$8="Days",1,Settings!$B$9),UPPER(LEFT('Time Off Log'!$C640,1)),LOWER(LEFT('Time Off Log'!$C640,1)))))</f>
        <v/>
      </c>
    </row>
    <row r="641" spans="6:7" x14ac:dyDescent="0.25">
      <c r="F641" t="str">
        <f>IF(OR('Time Off Log'!$A641="",'Time Off Log'!$B641=""),"",'Time Off Log'!$B641&amp;"|"&amp;INT(N('Time Off Log'!$A641)))</f>
        <v/>
      </c>
      <c r="G641" t="str">
        <f>IF(F641="","",IF('Time Off Log'!$C641="","•",IF(N('Time Off Log'!$D641)&gt;=IF(Settings!$B$8="Days",1,Settings!$B$9),UPPER(LEFT('Time Off Log'!$C641,1)),LOWER(LEFT('Time Off Log'!$C641,1)))))</f>
        <v/>
      </c>
    </row>
    <row r="642" spans="6:7" x14ac:dyDescent="0.25">
      <c r="F642" t="str">
        <f>IF(OR('Time Off Log'!$A642="",'Time Off Log'!$B642=""),"",'Time Off Log'!$B642&amp;"|"&amp;INT(N('Time Off Log'!$A642)))</f>
        <v/>
      </c>
      <c r="G642" t="str">
        <f>IF(F642="","",IF('Time Off Log'!$C642="","•",IF(N('Time Off Log'!$D642)&gt;=IF(Settings!$B$8="Days",1,Settings!$B$9),UPPER(LEFT('Time Off Log'!$C642,1)),LOWER(LEFT('Time Off Log'!$C642,1)))))</f>
        <v/>
      </c>
    </row>
    <row r="643" spans="6:7" x14ac:dyDescent="0.25">
      <c r="F643" t="str">
        <f>IF(OR('Time Off Log'!$A643="",'Time Off Log'!$B643=""),"",'Time Off Log'!$B643&amp;"|"&amp;INT(N('Time Off Log'!$A643)))</f>
        <v/>
      </c>
      <c r="G643" t="str">
        <f>IF(F643="","",IF('Time Off Log'!$C643="","•",IF(N('Time Off Log'!$D643)&gt;=IF(Settings!$B$8="Days",1,Settings!$B$9),UPPER(LEFT('Time Off Log'!$C643,1)),LOWER(LEFT('Time Off Log'!$C643,1)))))</f>
        <v/>
      </c>
    </row>
    <row r="644" spans="6:7" x14ac:dyDescent="0.25">
      <c r="F644" t="str">
        <f>IF(OR('Time Off Log'!$A644="",'Time Off Log'!$B644=""),"",'Time Off Log'!$B644&amp;"|"&amp;INT(N('Time Off Log'!$A644)))</f>
        <v/>
      </c>
      <c r="G644" t="str">
        <f>IF(F644="","",IF('Time Off Log'!$C644="","•",IF(N('Time Off Log'!$D644)&gt;=IF(Settings!$B$8="Days",1,Settings!$B$9),UPPER(LEFT('Time Off Log'!$C644,1)),LOWER(LEFT('Time Off Log'!$C644,1)))))</f>
        <v/>
      </c>
    </row>
    <row r="645" spans="6:7" x14ac:dyDescent="0.25">
      <c r="F645" t="str">
        <f>IF(OR('Time Off Log'!$A645="",'Time Off Log'!$B645=""),"",'Time Off Log'!$B645&amp;"|"&amp;INT(N('Time Off Log'!$A645)))</f>
        <v/>
      </c>
      <c r="G645" t="str">
        <f>IF(F645="","",IF('Time Off Log'!$C645="","•",IF(N('Time Off Log'!$D645)&gt;=IF(Settings!$B$8="Days",1,Settings!$B$9),UPPER(LEFT('Time Off Log'!$C645,1)),LOWER(LEFT('Time Off Log'!$C645,1)))))</f>
        <v/>
      </c>
    </row>
    <row r="646" spans="6:7" x14ac:dyDescent="0.25">
      <c r="F646" t="str">
        <f>IF(OR('Time Off Log'!$A646="",'Time Off Log'!$B646=""),"",'Time Off Log'!$B646&amp;"|"&amp;INT(N('Time Off Log'!$A646)))</f>
        <v/>
      </c>
      <c r="G646" t="str">
        <f>IF(F646="","",IF('Time Off Log'!$C646="","•",IF(N('Time Off Log'!$D646)&gt;=IF(Settings!$B$8="Days",1,Settings!$B$9),UPPER(LEFT('Time Off Log'!$C646,1)),LOWER(LEFT('Time Off Log'!$C646,1)))))</f>
        <v/>
      </c>
    </row>
    <row r="647" spans="6:7" x14ac:dyDescent="0.25">
      <c r="F647" t="str">
        <f>IF(OR('Time Off Log'!$A647="",'Time Off Log'!$B647=""),"",'Time Off Log'!$B647&amp;"|"&amp;INT(N('Time Off Log'!$A647)))</f>
        <v/>
      </c>
      <c r="G647" t="str">
        <f>IF(F647="","",IF('Time Off Log'!$C647="","•",IF(N('Time Off Log'!$D647)&gt;=IF(Settings!$B$8="Days",1,Settings!$B$9),UPPER(LEFT('Time Off Log'!$C647,1)),LOWER(LEFT('Time Off Log'!$C647,1)))))</f>
        <v/>
      </c>
    </row>
    <row r="648" spans="6:7" x14ac:dyDescent="0.25">
      <c r="F648" t="str">
        <f>IF(OR('Time Off Log'!$A648="",'Time Off Log'!$B648=""),"",'Time Off Log'!$B648&amp;"|"&amp;INT(N('Time Off Log'!$A648)))</f>
        <v/>
      </c>
      <c r="G648" t="str">
        <f>IF(F648="","",IF('Time Off Log'!$C648="","•",IF(N('Time Off Log'!$D648)&gt;=IF(Settings!$B$8="Days",1,Settings!$B$9),UPPER(LEFT('Time Off Log'!$C648,1)),LOWER(LEFT('Time Off Log'!$C648,1)))))</f>
        <v/>
      </c>
    </row>
    <row r="649" spans="6:7" x14ac:dyDescent="0.25">
      <c r="F649" t="str">
        <f>IF(OR('Time Off Log'!$A649="",'Time Off Log'!$B649=""),"",'Time Off Log'!$B649&amp;"|"&amp;INT(N('Time Off Log'!$A649)))</f>
        <v/>
      </c>
      <c r="G649" t="str">
        <f>IF(F649="","",IF('Time Off Log'!$C649="","•",IF(N('Time Off Log'!$D649)&gt;=IF(Settings!$B$8="Days",1,Settings!$B$9),UPPER(LEFT('Time Off Log'!$C649,1)),LOWER(LEFT('Time Off Log'!$C649,1)))))</f>
        <v/>
      </c>
    </row>
    <row r="650" spans="6:7" x14ac:dyDescent="0.25">
      <c r="F650" t="str">
        <f>IF(OR('Time Off Log'!$A650="",'Time Off Log'!$B650=""),"",'Time Off Log'!$B650&amp;"|"&amp;INT(N('Time Off Log'!$A650)))</f>
        <v/>
      </c>
      <c r="G650" t="str">
        <f>IF(F650="","",IF('Time Off Log'!$C650="","•",IF(N('Time Off Log'!$D650)&gt;=IF(Settings!$B$8="Days",1,Settings!$B$9),UPPER(LEFT('Time Off Log'!$C650,1)),LOWER(LEFT('Time Off Log'!$C650,1)))))</f>
        <v/>
      </c>
    </row>
    <row r="651" spans="6:7" x14ac:dyDescent="0.25">
      <c r="F651" t="str">
        <f>IF(OR('Time Off Log'!$A651="",'Time Off Log'!$B651=""),"",'Time Off Log'!$B651&amp;"|"&amp;INT(N('Time Off Log'!$A651)))</f>
        <v/>
      </c>
      <c r="G651" t="str">
        <f>IF(F651="","",IF('Time Off Log'!$C651="","•",IF(N('Time Off Log'!$D651)&gt;=IF(Settings!$B$8="Days",1,Settings!$B$9),UPPER(LEFT('Time Off Log'!$C651,1)),LOWER(LEFT('Time Off Log'!$C651,1)))))</f>
        <v/>
      </c>
    </row>
    <row r="652" spans="6:7" x14ac:dyDescent="0.25">
      <c r="F652" t="str">
        <f>IF(OR('Time Off Log'!$A652="",'Time Off Log'!$B652=""),"",'Time Off Log'!$B652&amp;"|"&amp;INT(N('Time Off Log'!$A652)))</f>
        <v/>
      </c>
      <c r="G652" t="str">
        <f>IF(F652="","",IF('Time Off Log'!$C652="","•",IF(N('Time Off Log'!$D652)&gt;=IF(Settings!$B$8="Days",1,Settings!$B$9),UPPER(LEFT('Time Off Log'!$C652,1)),LOWER(LEFT('Time Off Log'!$C652,1)))))</f>
        <v/>
      </c>
    </row>
    <row r="653" spans="6:7" x14ac:dyDescent="0.25">
      <c r="F653" t="str">
        <f>IF(OR('Time Off Log'!$A653="",'Time Off Log'!$B653=""),"",'Time Off Log'!$B653&amp;"|"&amp;INT(N('Time Off Log'!$A653)))</f>
        <v/>
      </c>
      <c r="G653" t="str">
        <f>IF(F653="","",IF('Time Off Log'!$C653="","•",IF(N('Time Off Log'!$D653)&gt;=IF(Settings!$B$8="Days",1,Settings!$B$9),UPPER(LEFT('Time Off Log'!$C653,1)),LOWER(LEFT('Time Off Log'!$C653,1)))))</f>
        <v/>
      </c>
    </row>
    <row r="654" spans="6:7" x14ac:dyDescent="0.25">
      <c r="F654" t="str">
        <f>IF(OR('Time Off Log'!$A654="",'Time Off Log'!$B654=""),"",'Time Off Log'!$B654&amp;"|"&amp;INT(N('Time Off Log'!$A654)))</f>
        <v/>
      </c>
      <c r="G654" t="str">
        <f>IF(F654="","",IF('Time Off Log'!$C654="","•",IF(N('Time Off Log'!$D654)&gt;=IF(Settings!$B$8="Days",1,Settings!$B$9),UPPER(LEFT('Time Off Log'!$C654,1)),LOWER(LEFT('Time Off Log'!$C654,1)))))</f>
        <v/>
      </c>
    </row>
    <row r="655" spans="6:7" x14ac:dyDescent="0.25">
      <c r="F655" t="str">
        <f>IF(OR('Time Off Log'!$A655="",'Time Off Log'!$B655=""),"",'Time Off Log'!$B655&amp;"|"&amp;INT(N('Time Off Log'!$A655)))</f>
        <v/>
      </c>
      <c r="G655" t="str">
        <f>IF(F655="","",IF('Time Off Log'!$C655="","•",IF(N('Time Off Log'!$D655)&gt;=IF(Settings!$B$8="Days",1,Settings!$B$9),UPPER(LEFT('Time Off Log'!$C655,1)),LOWER(LEFT('Time Off Log'!$C655,1)))))</f>
        <v/>
      </c>
    </row>
    <row r="656" spans="6:7" x14ac:dyDescent="0.25">
      <c r="F656" t="str">
        <f>IF(OR('Time Off Log'!$A656="",'Time Off Log'!$B656=""),"",'Time Off Log'!$B656&amp;"|"&amp;INT(N('Time Off Log'!$A656)))</f>
        <v/>
      </c>
      <c r="G656" t="str">
        <f>IF(F656="","",IF('Time Off Log'!$C656="","•",IF(N('Time Off Log'!$D656)&gt;=IF(Settings!$B$8="Days",1,Settings!$B$9),UPPER(LEFT('Time Off Log'!$C656,1)),LOWER(LEFT('Time Off Log'!$C656,1)))))</f>
        <v/>
      </c>
    </row>
    <row r="657" spans="6:7" x14ac:dyDescent="0.25">
      <c r="F657" t="str">
        <f>IF(OR('Time Off Log'!$A657="",'Time Off Log'!$B657=""),"",'Time Off Log'!$B657&amp;"|"&amp;INT(N('Time Off Log'!$A657)))</f>
        <v/>
      </c>
      <c r="G657" t="str">
        <f>IF(F657="","",IF('Time Off Log'!$C657="","•",IF(N('Time Off Log'!$D657)&gt;=IF(Settings!$B$8="Days",1,Settings!$B$9),UPPER(LEFT('Time Off Log'!$C657,1)),LOWER(LEFT('Time Off Log'!$C657,1)))))</f>
        <v/>
      </c>
    </row>
    <row r="658" spans="6:7" x14ac:dyDescent="0.25">
      <c r="F658" t="str">
        <f>IF(OR('Time Off Log'!$A658="",'Time Off Log'!$B658=""),"",'Time Off Log'!$B658&amp;"|"&amp;INT(N('Time Off Log'!$A658)))</f>
        <v/>
      </c>
      <c r="G658" t="str">
        <f>IF(F658="","",IF('Time Off Log'!$C658="","•",IF(N('Time Off Log'!$D658)&gt;=IF(Settings!$B$8="Days",1,Settings!$B$9),UPPER(LEFT('Time Off Log'!$C658,1)),LOWER(LEFT('Time Off Log'!$C658,1)))))</f>
        <v/>
      </c>
    </row>
    <row r="659" spans="6:7" x14ac:dyDescent="0.25">
      <c r="F659" t="str">
        <f>IF(OR('Time Off Log'!$A659="",'Time Off Log'!$B659=""),"",'Time Off Log'!$B659&amp;"|"&amp;INT(N('Time Off Log'!$A659)))</f>
        <v/>
      </c>
      <c r="G659" t="str">
        <f>IF(F659="","",IF('Time Off Log'!$C659="","•",IF(N('Time Off Log'!$D659)&gt;=IF(Settings!$B$8="Days",1,Settings!$B$9),UPPER(LEFT('Time Off Log'!$C659,1)),LOWER(LEFT('Time Off Log'!$C659,1)))))</f>
        <v/>
      </c>
    </row>
    <row r="660" spans="6:7" x14ac:dyDescent="0.25">
      <c r="F660" t="str">
        <f>IF(OR('Time Off Log'!$A660="",'Time Off Log'!$B660=""),"",'Time Off Log'!$B660&amp;"|"&amp;INT(N('Time Off Log'!$A660)))</f>
        <v/>
      </c>
      <c r="G660" t="str">
        <f>IF(F660="","",IF('Time Off Log'!$C660="","•",IF(N('Time Off Log'!$D660)&gt;=IF(Settings!$B$8="Days",1,Settings!$B$9),UPPER(LEFT('Time Off Log'!$C660,1)),LOWER(LEFT('Time Off Log'!$C660,1)))))</f>
        <v/>
      </c>
    </row>
    <row r="661" spans="6:7" x14ac:dyDescent="0.25">
      <c r="F661" t="str">
        <f>IF(OR('Time Off Log'!$A661="",'Time Off Log'!$B661=""),"",'Time Off Log'!$B661&amp;"|"&amp;INT(N('Time Off Log'!$A661)))</f>
        <v/>
      </c>
      <c r="G661" t="str">
        <f>IF(F661="","",IF('Time Off Log'!$C661="","•",IF(N('Time Off Log'!$D661)&gt;=IF(Settings!$B$8="Days",1,Settings!$B$9),UPPER(LEFT('Time Off Log'!$C661,1)),LOWER(LEFT('Time Off Log'!$C661,1)))))</f>
        <v/>
      </c>
    </row>
    <row r="662" spans="6:7" x14ac:dyDescent="0.25">
      <c r="F662" t="str">
        <f>IF(OR('Time Off Log'!$A662="",'Time Off Log'!$B662=""),"",'Time Off Log'!$B662&amp;"|"&amp;INT(N('Time Off Log'!$A662)))</f>
        <v/>
      </c>
      <c r="G662" t="str">
        <f>IF(F662="","",IF('Time Off Log'!$C662="","•",IF(N('Time Off Log'!$D662)&gt;=IF(Settings!$B$8="Days",1,Settings!$B$9),UPPER(LEFT('Time Off Log'!$C662,1)),LOWER(LEFT('Time Off Log'!$C662,1)))))</f>
        <v/>
      </c>
    </row>
    <row r="663" spans="6:7" x14ac:dyDescent="0.25">
      <c r="F663" t="str">
        <f>IF(OR('Time Off Log'!$A663="",'Time Off Log'!$B663=""),"",'Time Off Log'!$B663&amp;"|"&amp;INT(N('Time Off Log'!$A663)))</f>
        <v/>
      </c>
      <c r="G663" t="str">
        <f>IF(F663="","",IF('Time Off Log'!$C663="","•",IF(N('Time Off Log'!$D663)&gt;=IF(Settings!$B$8="Days",1,Settings!$B$9),UPPER(LEFT('Time Off Log'!$C663,1)),LOWER(LEFT('Time Off Log'!$C663,1)))))</f>
        <v/>
      </c>
    </row>
    <row r="664" spans="6:7" x14ac:dyDescent="0.25">
      <c r="F664" t="str">
        <f>IF(OR('Time Off Log'!$A664="",'Time Off Log'!$B664=""),"",'Time Off Log'!$B664&amp;"|"&amp;INT(N('Time Off Log'!$A664)))</f>
        <v/>
      </c>
      <c r="G664" t="str">
        <f>IF(F664="","",IF('Time Off Log'!$C664="","•",IF(N('Time Off Log'!$D664)&gt;=IF(Settings!$B$8="Days",1,Settings!$B$9),UPPER(LEFT('Time Off Log'!$C664,1)),LOWER(LEFT('Time Off Log'!$C664,1)))))</f>
        <v/>
      </c>
    </row>
    <row r="665" spans="6:7" x14ac:dyDescent="0.25">
      <c r="F665" t="str">
        <f>IF(OR('Time Off Log'!$A665="",'Time Off Log'!$B665=""),"",'Time Off Log'!$B665&amp;"|"&amp;INT(N('Time Off Log'!$A665)))</f>
        <v/>
      </c>
      <c r="G665" t="str">
        <f>IF(F665="","",IF('Time Off Log'!$C665="","•",IF(N('Time Off Log'!$D665)&gt;=IF(Settings!$B$8="Days",1,Settings!$B$9),UPPER(LEFT('Time Off Log'!$C665,1)),LOWER(LEFT('Time Off Log'!$C665,1)))))</f>
        <v/>
      </c>
    </row>
    <row r="666" spans="6:7" x14ac:dyDescent="0.25">
      <c r="F666" t="str">
        <f>IF(OR('Time Off Log'!$A666="",'Time Off Log'!$B666=""),"",'Time Off Log'!$B666&amp;"|"&amp;INT(N('Time Off Log'!$A666)))</f>
        <v/>
      </c>
      <c r="G666" t="str">
        <f>IF(F666="","",IF('Time Off Log'!$C666="","•",IF(N('Time Off Log'!$D666)&gt;=IF(Settings!$B$8="Days",1,Settings!$B$9),UPPER(LEFT('Time Off Log'!$C666,1)),LOWER(LEFT('Time Off Log'!$C666,1)))))</f>
        <v/>
      </c>
    </row>
    <row r="667" spans="6:7" x14ac:dyDescent="0.25">
      <c r="F667" t="str">
        <f>IF(OR('Time Off Log'!$A667="",'Time Off Log'!$B667=""),"",'Time Off Log'!$B667&amp;"|"&amp;INT(N('Time Off Log'!$A667)))</f>
        <v/>
      </c>
      <c r="G667" t="str">
        <f>IF(F667="","",IF('Time Off Log'!$C667="","•",IF(N('Time Off Log'!$D667)&gt;=IF(Settings!$B$8="Days",1,Settings!$B$9),UPPER(LEFT('Time Off Log'!$C667,1)),LOWER(LEFT('Time Off Log'!$C667,1)))))</f>
        <v/>
      </c>
    </row>
    <row r="668" spans="6:7" x14ac:dyDescent="0.25">
      <c r="F668" t="str">
        <f>IF(OR('Time Off Log'!$A668="",'Time Off Log'!$B668=""),"",'Time Off Log'!$B668&amp;"|"&amp;INT(N('Time Off Log'!$A668)))</f>
        <v/>
      </c>
      <c r="G668" t="str">
        <f>IF(F668="","",IF('Time Off Log'!$C668="","•",IF(N('Time Off Log'!$D668)&gt;=IF(Settings!$B$8="Days",1,Settings!$B$9),UPPER(LEFT('Time Off Log'!$C668,1)),LOWER(LEFT('Time Off Log'!$C668,1)))))</f>
        <v/>
      </c>
    </row>
    <row r="669" spans="6:7" x14ac:dyDescent="0.25">
      <c r="F669" t="str">
        <f>IF(OR('Time Off Log'!$A669="",'Time Off Log'!$B669=""),"",'Time Off Log'!$B669&amp;"|"&amp;INT(N('Time Off Log'!$A669)))</f>
        <v/>
      </c>
      <c r="G669" t="str">
        <f>IF(F669="","",IF('Time Off Log'!$C669="","•",IF(N('Time Off Log'!$D669)&gt;=IF(Settings!$B$8="Days",1,Settings!$B$9),UPPER(LEFT('Time Off Log'!$C669,1)),LOWER(LEFT('Time Off Log'!$C669,1)))))</f>
        <v/>
      </c>
    </row>
    <row r="670" spans="6:7" x14ac:dyDescent="0.25">
      <c r="F670" t="str">
        <f>IF(OR('Time Off Log'!$A670="",'Time Off Log'!$B670=""),"",'Time Off Log'!$B670&amp;"|"&amp;INT(N('Time Off Log'!$A670)))</f>
        <v/>
      </c>
      <c r="G670" t="str">
        <f>IF(F670="","",IF('Time Off Log'!$C670="","•",IF(N('Time Off Log'!$D670)&gt;=IF(Settings!$B$8="Days",1,Settings!$B$9),UPPER(LEFT('Time Off Log'!$C670,1)),LOWER(LEFT('Time Off Log'!$C670,1)))))</f>
        <v/>
      </c>
    </row>
    <row r="671" spans="6:7" x14ac:dyDescent="0.25">
      <c r="F671" t="str">
        <f>IF(OR('Time Off Log'!$A671="",'Time Off Log'!$B671=""),"",'Time Off Log'!$B671&amp;"|"&amp;INT(N('Time Off Log'!$A671)))</f>
        <v/>
      </c>
      <c r="G671" t="str">
        <f>IF(F671="","",IF('Time Off Log'!$C671="","•",IF(N('Time Off Log'!$D671)&gt;=IF(Settings!$B$8="Days",1,Settings!$B$9),UPPER(LEFT('Time Off Log'!$C671,1)),LOWER(LEFT('Time Off Log'!$C671,1)))))</f>
        <v/>
      </c>
    </row>
    <row r="672" spans="6:7" x14ac:dyDescent="0.25">
      <c r="F672" t="str">
        <f>IF(OR('Time Off Log'!$A672="",'Time Off Log'!$B672=""),"",'Time Off Log'!$B672&amp;"|"&amp;INT(N('Time Off Log'!$A672)))</f>
        <v/>
      </c>
      <c r="G672" t="str">
        <f>IF(F672="","",IF('Time Off Log'!$C672="","•",IF(N('Time Off Log'!$D672)&gt;=IF(Settings!$B$8="Days",1,Settings!$B$9),UPPER(LEFT('Time Off Log'!$C672,1)),LOWER(LEFT('Time Off Log'!$C672,1)))))</f>
        <v/>
      </c>
    </row>
    <row r="673" spans="6:7" x14ac:dyDescent="0.25">
      <c r="F673" t="str">
        <f>IF(OR('Time Off Log'!$A673="",'Time Off Log'!$B673=""),"",'Time Off Log'!$B673&amp;"|"&amp;INT(N('Time Off Log'!$A673)))</f>
        <v/>
      </c>
      <c r="G673" t="str">
        <f>IF(F673="","",IF('Time Off Log'!$C673="","•",IF(N('Time Off Log'!$D673)&gt;=IF(Settings!$B$8="Days",1,Settings!$B$9),UPPER(LEFT('Time Off Log'!$C673,1)),LOWER(LEFT('Time Off Log'!$C673,1)))))</f>
        <v/>
      </c>
    </row>
    <row r="674" spans="6:7" x14ac:dyDescent="0.25">
      <c r="F674" t="str">
        <f>IF(OR('Time Off Log'!$A674="",'Time Off Log'!$B674=""),"",'Time Off Log'!$B674&amp;"|"&amp;INT(N('Time Off Log'!$A674)))</f>
        <v/>
      </c>
      <c r="G674" t="str">
        <f>IF(F674="","",IF('Time Off Log'!$C674="","•",IF(N('Time Off Log'!$D674)&gt;=IF(Settings!$B$8="Days",1,Settings!$B$9),UPPER(LEFT('Time Off Log'!$C674,1)),LOWER(LEFT('Time Off Log'!$C674,1)))))</f>
        <v/>
      </c>
    </row>
    <row r="675" spans="6:7" x14ac:dyDescent="0.25">
      <c r="F675" t="str">
        <f>IF(OR('Time Off Log'!$A675="",'Time Off Log'!$B675=""),"",'Time Off Log'!$B675&amp;"|"&amp;INT(N('Time Off Log'!$A675)))</f>
        <v/>
      </c>
      <c r="G675" t="str">
        <f>IF(F675="","",IF('Time Off Log'!$C675="","•",IF(N('Time Off Log'!$D675)&gt;=IF(Settings!$B$8="Days",1,Settings!$B$9),UPPER(LEFT('Time Off Log'!$C675,1)),LOWER(LEFT('Time Off Log'!$C675,1)))))</f>
        <v/>
      </c>
    </row>
    <row r="676" spans="6:7" x14ac:dyDescent="0.25">
      <c r="F676" t="str">
        <f>IF(OR('Time Off Log'!$A676="",'Time Off Log'!$B676=""),"",'Time Off Log'!$B676&amp;"|"&amp;INT(N('Time Off Log'!$A676)))</f>
        <v/>
      </c>
      <c r="G676" t="str">
        <f>IF(F676="","",IF('Time Off Log'!$C676="","•",IF(N('Time Off Log'!$D676)&gt;=IF(Settings!$B$8="Days",1,Settings!$B$9),UPPER(LEFT('Time Off Log'!$C676,1)),LOWER(LEFT('Time Off Log'!$C676,1)))))</f>
        <v/>
      </c>
    </row>
    <row r="677" spans="6:7" x14ac:dyDescent="0.25">
      <c r="F677" t="str">
        <f>IF(OR('Time Off Log'!$A677="",'Time Off Log'!$B677=""),"",'Time Off Log'!$B677&amp;"|"&amp;INT(N('Time Off Log'!$A677)))</f>
        <v/>
      </c>
      <c r="G677" t="str">
        <f>IF(F677="","",IF('Time Off Log'!$C677="","•",IF(N('Time Off Log'!$D677)&gt;=IF(Settings!$B$8="Days",1,Settings!$B$9),UPPER(LEFT('Time Off Log'!$C677,1)),LOWER(LEFT('Time Off Log'!$C677,1)))))</f>
        <v/>
      </c>
    </row>
    <row r="678" spans="6:7" x14ac:dyDescent="0.25">
      <c r="F678" t="str">
        <f>IF(OR('Time Off Log'!$A678="",'Time Off Log'!$B678=""),"",'Time Off Log'!$B678&amp;"|"&amp;INT(N('Time Off Log'!$A678)))</f>
        <v/>
      </c>
      <c r="G678" t="str">
        <f>IF(F678="","",IF('Time Off Log'!$C678="","•",IF(N('Time Off Log'!$D678)&gt;=IF(Settings!$B$8="Days",1,Settings!$B$9),UPPER(LEFT('Time Off Log'!$C678,1)),LOWER(LEFT('Time Off Log'!$C678,1)))))</f>
        <v/>
      </c>
    </row>
    <row r="679" spans="6:7" x14ac:dyDescent="0.25">
      <c r="F679" t="str">
        <f>IF(OR('Time Off Log'!$A679="",'Time Off Log'!$B679=""),"",'Time Off Log'!$B679&amp;"|"&amp;INT(N('Time Off Log'!$A679)))</f>
        <v/>
      </c>
      <c r="G679" t="str">
        <f>IF(F679="","",IF('Time Off Log'!$C679="","•",IF(N('Time Off Log'!$D679)&gt;=IF(Settings!$B$8="Days",1,Settings!$B$9),UPPER(LEFT('Time Off Log'!$C679,1)),LOWER(LEFT('Time Off Log'!$C679,1)))))</f>
        <v/>
      </c>
    </row>
    <row r="680" spans="6:7" x14ac:dyDescent="0.25">
      <c r="F680" t="str">
        <f>IF(OR('Time Off Log'!$A680="",'Time Off Log'!$B680=""),"",'Time Off Log'!$B680&amp;"|"&amp;INT(N('Time Off Log'!$A680)))</f>
        <v/>
      </c>
      <c r="G680" t="str">
        <f>IF(F680="","",IF('Time Off Log'!$C680="","•",IF(N('Time Off Log'!$D680)&gt;=IF(Settings!$B$8="Days",1,Settings!$B$9),UPPER(LEFT('Time Off Log'!$C680,1)),LOWER(LEFT('Time Off Log'!$C680,1)))))</f>
        <v/>
      </c>
    </row>
    <row r="681" spans="6:7" x14ac:dyDescent="0.25">
      <c r="F681" t="str">
        <f>IF(OR('Time Off Log'!$A681="",'Time Off Log'!$B681=""),"",'Time Off Log'!$B681&amp;"|"&amp;INT(N('Time Off Log'!$A681)))</f>
        <v/>
      </c>
      <c r="G681" t="str">
        <f>IF(F681="","",IF('Time Off Log'!$C681="","•",IF(N('Time Off Log'!$D681)&gt;=IF(Settings!$B$8="Days",1,Settings!$B$9),UPPER(LEFT('Time Off Log'!$C681,1)),LOWER(LEFT('Time Off Log'!$C681,1)))))</f>
        <v/>
      </c>
    </row>
    <row r="682" spans="6:7" x14ac:dyDescent="0.25">
      <c r="F682" t="str">
        <f>IF(OR('Time Off Log'!$A682="",'Time Off Log'!$B682=""),"",'Time Off Log'!$B682&amp;"|"&amp;INT(N('Time Off Log'!$A682)))</f>
        <v/>
      </c>
      <c r="G682" t="str">
        <f>IF(F682="","",IF('Time Off Log'!$C682="","•",IF(N('Time Off Log'!$D682)&gt;=IF(Settings!$B$8="Days",1,Settings!$B$9),UPPER(LEFT('Time Off Log'!$C682,1)),LOWER(LEFT('Time Off Log'!$C682,1)))))</f>
        <v/>
      </c>
    </row>
    <row r="683" spans="6:7" x14ac:dyDescent="0.25">
      <c r="F683" t="str">
        <f>IF(OR('Time Off Log'!$A683="",'Time Off Log'!$B683=""),"",'Time Off Log'!$B683&amp;"|"&amp;INT(N('Time Off Log'!$A683)))</f>
        <v/>
      </c>
      <c r="G683" t="str">
        <f>IF(F683="","",IF('Time Off Log'!$C683="","•",IF(N('Time Off Log'!$D683)&gt;=IF(Settings!$B$8="Days",1,Settings!$B$9),UPPER(LEFT('Time Off Log'!$C683,1)),LOWER(LEFT('Time Off Log'!$C683,1)))))</f>
        <v/>
      </c>
    </row>
    <row r="684" spans="6:7" x14ac:dyDescent="0.25">
      <c r="F684" t="str">
        <f>IF(OR('Time Off Log'!$A684="",'Time Off Log'!$B684=""),"",'Time Off Log'!$B684&amp;"|"&amp;INT(N('Time Off Log'!$A684)))</f>
        <v/>
      </c>
      <c r="G684" t="str">
        <f>IF(F684="","",IF('Time Off Log'!$C684="","•",IF(N('Time Off Log'!$D684)&gt;=IF(Settings!$B$8="Days",1,Settings!$B$9),UPPER(LEFT('Time Off Log'!$C684,1)),LOWER(LEFT('Time Off Log'!$C684,1)))))</f>
        <v/>
      </c>
    </row>
    <row r="685" spans="6:7" x14ac:dyDescent="0.25">
      <c r="F685" t="str">
        <f>IF(OR('Time Off Log'!$A685="",'Time Off Log'!$B685=""),"",'Time Off Log'!$B685&amp;"|"&amp;INT(N('Time Off Log'!$A685)))</f>
        <v/>
      </c>
      <c r="G685" t="str">
        <f>IF(F685="","",IF('Time Off Log'!$C685="","•",IF(N('Time Off Log'!$D685)&gt;=IF(Settings!$B$8="Days",1,Settings!$B$9),UPPER(LEFT('Time Off Log'!$C685,1)),LOWER(LEFT('Time Off Log'!$C685,1)))))</f>
        <v/>
      </c>
    </row>
    <row r="686" spans="6:7" x14ac:dyDescent="0.25">
      <c r="F686" t="str">
        <f>IF(OR('Time Off Log'!$A686="",'Time Off Log'!$B686=""),"",'Time Off Log'!$B686&amp;"|"&amp;INT(N('Time Off Log'!$A686)))</f>
        <v/>
      </c>
      <c r="G686" t="str">
        <f>IF(F686="","",IF('Time Off Log'!$C686="","•",IF(N('Time Off Log'!$D686)&gt;=IF(Settings!$B$8="Days",1,Settings!$B$9),UPPER(LEFT('Time Off Log'!$C686,1)),LOWER(LEFT('Time Off Log'!$C686,1)))))</f>
        <v/>
      </c>
    </row>
    <row r="687" spans="6:7" x14ac:dyDescent="0.25">
      <c r="F687" t="str">
        <f>IF(OR('Time Off Log'!$A687="",'Time Off Log'!$B687=""),"",'Time Off Log'!$B687&amp;"|"&amp;INT(N('Time Off Log'!$A687)))</f>
        <v/>
      </c>
      <c r="G687" t="str">
        <f>IF(F687="","",IF('Time Off Log'!$C687="","•",IF(N('Time Off Log'!$D687)&gt;=IF(Settings!$B$8="Days",1,Settings!$B$9),UPPER(LEFT('Time Off Log'!$C687,1)),LOWER(LEFT('Time Off Log'!$C687,1)))))</f>
        <v/>
      </c>
    </row>
    <row r="688" spans="6:7" x14ac:dyDescent="0.25">
      <c r="F688" t="str">
        <f>IF(OR('Time Off Log'!$A688="",'Time Off Log'!$B688=""),"",'Time Off Log'!$B688&amp;"|"&amp;INT(N('Time Off Log'!$A688)))</f>
        <v/>
      </c>
      <c r="G688" t="str">
        <f>IF(F688="","",IF('Time Off Log'!$C688="","•",IF(N('Time Off Log'!$D688)&gt;=IF(Settings!$B$8="Days",1,Settings!$B$9),UPPER(LEFT('Time Off Log'!$C688,1)),LOWER(LEFT('Time Off Log'!$C688,1)))))</f>
        <v/>
      </c>
    </row>
    <row r="689" spans="6:7" x14ac:dyDescent="0.25">
      <c r="F689" t="str">
        <f>IF(OR('Time Off Log'!$A689="",'Time Off Log'!$B689=""),"",'Time Off Log'!$B689&amp;"|"&amp;INT(N('Time Off Log'!$A689)))</f>
        <v/>
      </c>
      <c r="G689" t="str">
        <f>IF(F689="","",IF('Time Off Log'!$C689="","•",IF(N('Time Off Log'!$D689)&gt;=IF(Settings!$B$8="Days",1,Settings!$B$9),UPPER(LEFT('Time Off Log'!$C689,1)),LOWER(LEFT('Time Off Log'!$C689,1)))))</f>
        <v/>
      </c>
    </row>
    <row r="690" spans="6:7" x14ac:dyDescent="0.25">
      <c r="F690" t="str">
        <f>IF(OR('Time Off Log'!$A690="",'Time Off Log'!$B690=""),"",'Time Off Log'!$B690&amp;"|"&amp;INT(N('Time Off Log'!$A690)))</f>
        <v/>
      </c>
      <c r="G690" t="str">
        <f>IF(F690="","",IF('Time Off Log'!$C690="","•",IF(N('Time Off Log'!$D690)&gt;=IF(Settings!$B$8="Days",1,Settings!$B$9),UPPER(LEFT('Time Off Log'!$C690,1)),LOWER(LEFT('Time Off Log'!$C690,1)))))</f>
        <v/>
      </c>
    </row>
    <row r="691" spans="6:7" x14ac:dyDescent="0.25">
      <c r="F691" t="str">
        <f>IF(OR('Time Off Log'!$A691="",'Time Off Log'!$B691=""),"",'Time Off Log'!$B691&amp;"|"&amp;INT(N('Time Off Log'!$A691)))</f>
        <v/>
      </c>
      <c r="G691" t="str">
        <f>IF(F691="","",IF('Time Off Log'!$C691="","•",IF(N('Time Off Log'!$D691)&gt;=IF(Settings!$B$8="Days",1,Settings!$B$9),UPPER(LEFT('Time Off Log'!$C691,1)),LOWER(LEFT('Time Off Log'!$C691,1)))))</f>
        <v/>
      </c>
    </row>
    <row r="692" spans="6:7" x14ac:dyDescent="0.25">
      <c r="F692" t="str">
        <f>IF(OR('Time Off Log'!$A692="",'Time Off Log'!$B692=""),"",'Time Off Log'!$B692&amp;"|"&amp;INT(N('Time Off Log'!$A692)))</f>
        <v/>
      </c>
      <c r="G692" t="str">
        <f>IF(F692="","",IF('Time Off Log'!$C692="","•",IF(N('Time Off Log'!$D692)&gt;=IF(Settings!$B$8="Days",1,Settings!$B$9),UPPER(LEFT('Time Off Log'!$C692,1)),LOWER(LEFT('Time Off Log'!$C692,1)))))</f>
        <v/>
      </c>
    </row>
    <row r="693" spans="6:7" x14ac:dyDescent="0.25">
      <c r="F693" t="str">
        <f>IF(OR('Time Off Log'!$A693="",'Time Off Log'!$B693=""),"",'Time Off Log'!$B693&amp;"|"&amp;INT(N('Time Off Log'!$A693)))</f>
        <v/>
      </c>
      <c r="G693" t="str">
        <f>IF(F693="","",IF('Time Off Log'!$C693="","•",IF(N('Time Off Log'!$D693)&gt;=IF(Settings!$B$8="Days",1,Settings!$B$9),UPPER(LEFT('Time Off Log'!$C693,1)),LOWER(LEFT('Time Off Log'!$C693,1)))))</f>
        <v/>
      </c>
    </row>
    <row r="694" spans="6:7" x14ac:dyDescent="0.25">
      <c r="F694" t="str">
        <f>IF(OR('Time Off Log'!$A694="",'Time Off Log'!$B694=""),"",'Time Off Log'!$B694&amp;"|"&amp;INT(N('Time Off Log'!$A694)))</f>
        <v/>
      </c>
      <c r="G694" t="str">
        <f>IF(F694="","",IF('Time Off Log'!$C694="","•",IF(N('Time Off Log'!$D694)&gt;=IF(Settings!$B$8="Days",1,Settings!$B$9),UPPER(LEFT('Time Off Log'!$C694,1)),LOWER(LEFT('Time Off Log'!$C694,1)))))</f>
        <v/>
      </c>
    </row>
    <row r="695" spans="6:7" x14ac:dyDescent="0.25">
      <c r="F695" t="str">
        <f>IF(OR('Time Off Log'!$A695="",'Time Off Log'!$B695=""),"",'Time Off Log'!$B695&amp;"|"&amp;INT(N('Time Off Log'!$A695)))</f>
        <v/>
      </c>
      <c r="G695" t="str">
        <f>IF(F695="","",IF('Time Off Log'!$C695="","•",IF(N('Time Off Log'!$D695)&gt;=IF(Settings!$B$8="Days",1,Settings!$B$9),UPPER(LEFT('Time Off Log'!$C695,1)),LOWER(LEFT('Time Off Log'!$C695,1)))))</f>
        <v/>
      </c>
    </row>
    <row r="696" spans="6:7" x14ac:dyDescent="0.25">
      <c r="F696" t="str">
        <f>IF(OR('Time Off Log'!$A696="",'Time Off Log'!$B696=""),"",'Time Off Log'!$B696&amp;"|"&amp;INT(N('Time Off Log'!$A696)))</f>
        <v/>
      </c>
      <c r="G696" t="str">
        <f>IF(F696="","",IF('Time Off Log'!$C696="","•",IF(N('Time Off Log'!$D696)&gt;=IF(Settings!$B$8="Days",1,Settings!$B$9),UPPER(LEFT('Time Off Log'!$C696,1)),LOWER(LEFT('Time Off Log'!$C696,1)))))</f>
        <v/>
      </c>
    </row>
    <row r="697" spans="6:7" x14ac:dyDescent="0.25">
      <c r="F697" t="str">
        <f>IF(OR('Time Off Log'!$A697="",'Time Off Log'!$B697=""),"",'Time Off Log'!$B697&amp;"|"&amp;INT(N('Time Off Log'!$A697)))</f>
        <v/>
      </c>
      <c r="G697" t="str">
        <f>IF(F697="","",IF('Time Off Log'!$C697="","•",IF(N('Time Off Log'!$D697)&gt;=IF(Settings!$B$8="Days",1,Settings!$B$9),UPPER(LEFT('Time Off Log'!$C697,1)),LOWER(LEFT('Time Off Log'!$C697,1)))))</f>
        <v/>
      </c>
    </row>
    <row r="698" spans="6:7" x14ac:dyDescent="0.25">
      <c r="F698" t="str">
        <f>IF(OR('Time Off Log'!$A698="",'Time Off Log'!$B698=""),"",'Time Off Log'!$B698&amp;"|"&amp;INT(N('Time Off Log'!$A698)))</f>
        <v/>
      </c>
      <c r="G698" t="str">
        <f>IF(F698="","",IF('Time Off Log'!$C698="","•",IF(N('Time Off Log'!$D698)&gt;=IF(Settings!$B$8="Days",1,Settings!$B$9),UPPER(LEFT('Time Off Log'!$C698,1)),LOWER(LEFT('Time Off Log'!$C698,1)))))</f>
        <v/>
      </c>
    </row>
    <row r="699" spans="6:7" x14ac:dyDescent="0.25">
      <c r="F699" t="str">
        <f>IF(OR('Time Off Log'!$A699="",'Time Off Log'!$B699=""),"",'Time Off Log'!$B699&amp;"|"&amp;INT(N('Time Off Log'!$A699)))</f>
        <v/>
      </c>
      <c r="G699" t="str">
        <f>IF(F699="","",IF('Time Off Log'!$C699="","•",IF(N('Time Off Log'!$D699)&gt;=IF(Settings!$B$8="Days",1,Settings!$B$9),UPPER(LEFT('Time Off Log'!$C699,1)),LOWER(LEFT('Time Off Log'!$C699,1)))))</f>
        <v/>
      </c>
    </row>
    <row r="700" spans="6:7" x14ac:dyDescent="0.25">
      <c r="F700" t="str">
        <f>IF(OR('Time Off Log'!$A700="",'Time Off Log'!$B700=""),"",'Time Off Log'!$B700&amp;"|"&amp;INT(N('Time Off Log'!$A700)))</f>
        <v/>
      </c>
      <c r="G700" t="str">
        <f>IF(F700="","",IF('Time Off Log'!$C700="","•",IF(N('Time Off Log'!$D700)&gt;=IF(Settings!$B$8="Days",1,Settings!$B$9),UPPER(LEFT('Time Off Log'!$C700,1)),LOWER(LEFT('Time Off Log'!$C700,1)))))</f>
        <v/>
      </c>
    </row>
    <row r="701" spans="6:7" x14ac:dyDescent="0.25">
      <c r="F701" t="str">
        <f>IF(OR('Time Off Log'!$A701="",'Time Off Log'!$B701=""),"",'Time Off Log'!$B701&amp;"|"&amp;INT(N('Time Off Log'!$A701)))</f>
        <v/>
      </c>
      <c r="G701" t="str">
        <f>IF(F701="","",IF('Time Off Log'!$C701="","•",IF(N('Time Off Log'!$D701)&gt;=IF(Settings!$B$8="Days",1,Settings!$B$9),UPPER(LEFT('Time Off Log'!$C701,1)),LOWER(LEFT('Time Off Log'!$C701,1)))))</f>
        <v/>
      </c>
    </row>
    <row r="702" spans="6:7" x14ac:dyDescent="0.25">
      <c r="F702" t="str">
        <f>IF(OR('Time Off Log'!$A702="",'Time Off Log'!$B702=""),"",'Time Off Log'!$B702&amp;"|"&amp;INT(N('Time Off Log'!$A702)))</f>
        <v/>
      </c>
      <c r="G702" t="str">
        <f>IF(F702="","",IF('Time Off Log'!$C702="","•",IF(N('Time Off Log'!$D702)&gt;=IF(Settings!$B$8="Days",1,Settings!$B$9),UPPER(LEFT('Time Off Log'!$C702,1)),LOWER(LEFT('Time Off Log'!$C702,1)))))</f>
        <v/>
      </c>
    </row>
    <row r="703" spans="6:7" x14ac:dyDescent="0.25">
      <c r="F703" t="str">
        <f>IF(OR('Time Off Log'!$A703="",'Time Off Log'!$B703=""),"",'Time Off Log'!$B703&amp;"|"&amp;INT(N('Time Off Log'!$A703)))</f>
        <v/>
      </c>
      <c r="G703" t="str">
        <f>IF(F703="","",IF('Time Off Log'!$C703="","•",IF(N('Time Off Log'!$D703)&gt;=IF(Settings!$B$8="Days",1,Settings!$B$9),UPPER(LEFT('Time Off Log'!$C703,1)),LOWER(LEFT('Time Off Log'!$C703,1)))))</f>
        <v/>
      </c>
    </row>
    <row r="704" spans="6:7" x14ac:dyDescent="0.25">
      <c r="F704" t="str">
        <f>IF(OR('Time Off Log'!$A704="",'Time Off Log'!$B704=""),"",'Time Off Log'!$B704&amp;"|"&amp;INT(N('Time Off Log'!$A704)))</f>
        <v/>
      </c>
      <c r="G704" t="str">
        <f>IF(F704="","",IF('Time Off Log'!$C704="","•",IF(N('Time Off Log'!$D704)&gt;=IF(Settings!$B$8="Days",1,Settings!$B$9),UPPER(LEFT('Time Off Log'!$C704,1)),LOWER(LEFT('Time Off Log'!$C704,1)))))</f>
        <v/>
      </c>
    </row>
    <row r="705" spans="6:7" x14ac:dyDescent="0.25">
      <c r="F705" t="str">
        <f>IF(OR('Time Off Log'!$A705="",'Time Off Log'!$B705=""),"",'Time Off Log'!$B705&amp;"|"&amp;INT(N('Time Off Log'!$A705)))</f>
        <v/>
      </c>
      <c r="G705" t="str">
        <f>IF(F705="","",IF('Time Off Log'!$C705="","•",IF(N('Time Off Log'!$D705)&gt;=IF(Settings!$B$8="Days",1,Settings!$B$9),UPPER(LEFT('Time Off Log'!$C705,1)),LOWER(LEFT('Time Off Log'!$C705,1)))))</f>
        <v/>
      </c>
    </row>
    <row r="706" spans="6:7" x14ac:dyDescent="0.25">
      <c r="F706" t="str">
        <f>IF(OR('Time Off Log'!$A706="",'Time Off Log'!$B706=""),"",'Time Off Log'!$B706&amp;"|"&amp;INT(N('Time Off Log'!$A706)))</f>
        <v/>
      </c>
      <c r="G706" t="str">
        <f>IF(F706="","",IF('Time Off Log'!$C706="","•",IF(N('Time Off Log'!$D706)&gt;=IF(Settings!$B$8="Days",1,Settings!$B$9),UPPER(LEFT('Time Off Log'!$C706,1)),LOWER(LEFT('Time Off Log'!$C706,1)))))</f>
        <v/>
      </c>
    </row>
    <row r="707" spans="6:7" x14ac:dyDescent="0.25">
      <c r="F707" t="str">
        <f>IF(OR('Time Off Log'!$A707="",'Time Off Log'!$B707=""),"",'Time Off Log'!$B707&amp;"|"&amp;INT(N('Time Off Log'!$A707)))</f>
        <v/>
      </c>
      <c r="G707" t="str">
        <f>IF(F707="","",IF('Time Off Log'!$C707="","•",IF(N('Time Off Log'!$D707)&gt;=IF(Settings!$B$8="Days",1,Settings!$B$9),UPPER(LEFT('Time Off Log'!$C707,1)),LOWER(LEFT('Time Off Log'!$C707,1)))))</f>
        <v/>
      </c>
    </row>
    <row r="708" spans="6:7" x14ac:dyDescent="0.25">
      <c r="F708" t="str">
        <f>IF(OR('Time Off Log'!$A708="",'Time Off Log'!$B708=""),"",'Time Off Log'!$B708&amp;"|"&amp;INT(N('Time Off Log'!$A708)))</f>
        <v/>
      </c>
      <c r="G708" t="str">
        <f>IF(F708="","",IF('Time Off Log'!$C708="","•",IF(N('Time Off Log'!$D708)&gt;=IF(Settings!$B$8="Days",1,Settings!$B$9),UPPER(LEFT('Time Off Log'!$C708,1)),LOWER(LEFT('Time Off Log'!$C708,1)))))</f>
        <v/>
      </c>
    </row>
    <row r="709" spans="6:7" x14ac:dyDescent="0.25">
      <c r="F709" t="str">
        <f>IF(OR('Time Off Log'!$A709="",'Time Off Log'!$B709=""),"",'Time Off Log'!$B709&amp;"|"&amp;INT(N('Time Off Log'!$A709)))</f>
        <v/>
      </c>
      <c r="G709" t="str">
        <f>IF(F709="","",IF('Time Off Log'!$C709="","•",IF(N('Time Off Log'!$D709)&gt;=IF(Settings!$B$8="Days",1,Settings!$B$9),UPPER(LEFT('Time Off Log'!$C709,1)),LOWER(LEFT('Time Off Log'!$C709,1)))))</f>
        <v/>
      </c>
    </row>
    <row r="710" spans="6:7" x14ac:dyDescent="0.25">
      <c r="F710" t="str">
        <f>IF(OR('Time Off Log'!$A710="",'Time Off Log'!$B710=""),"",'Time Off Log'!$B710&amp;"|"&amp;INT(N('Time Off Log'!$A710)))</f>
        <v/>
      </c>
      <c r="G710" t="str">
        <f>IF(F710="","",IF('Time Off Log'!$C710="","•",IF(N('Time Off Log'!$D710)&gt;=IF(Settings!$B$8="Days",1,Settings!$B$9),UPPER(LEFT('Time Off Log'!$C710,1)),LOWER(LEFT('Time Off Log'!$C710,1)))))</f>
        <v/>
      </c>
    </row>
    <row r="711" spans="6:7" x14ac:dyDescent="0.25">
      <c r="F711" t="str">
        <f>IF(OR('Time Off Log'!$A711="",'Time Off Log'!$B711=""),"",'Time Off Log'!$B711&amp;"|"&amp;INT(N('Time Off Log'!$A711)))</f>
        <v/>
      </c>
      <c r="G711" t="str">
        <f>IF(F711="","",IF('Time Off Log'!$C711="","•",IF(N('Time Off Log'!$D711)&gt;=IF(Settings!$B$8="Days",1,Settings!$B$9),UPPER(LEFT('Time Off Log'!$C711,1)),LOWER(LEFT('Time Off Log'!$C711,1)))))</f>
        <v/>
      </c>
    </row>
    <row r="712" spans="6:7" x14ac:dyDescent="0.25">
      <c r="F712" t="str">
        <f>IF(OR('Time Off Log'!$A712="",'Time Off Log'!$B712=""),"",'Time Off Log'!$B712&amp;"|"&amp;INT(N('Time Off Log'!$A712)))</f>
        <v/>
      </c>
      <c r="G712" t="str">
        <f>IF(F712="","",IF('Time Off Log'!$C712="","•",IF(N('Time Off Log'!$D712)&gt;=IF(Settings!$B$8="Days",1,Settings!$B$9),UPPER(LEFT('Time Off Log'!$C712,1)),LOWER(LEFT('Time Off Log'!$C712,1)))))</f>
        <v/>
      </c>
    </row>
    <row r="713" spans="6:7" x14ac:dyDescent="0.25">
      <c r="F713" t="str">
        <f>IF(OR('Time Off Log'!$A713="",'Time Off Log'!$B713=""),"",'Time Off Log'!$B713&amp;"|"&amp;INT(N('Time Off Log'!$A713)))</f>
        <v/>
      </c>
      <c r="G713" t="str">
        <f>IF(F713="","",IF('Time Off Log'!$C713="","•",IF(N('Time Off Log'!$D713)&gt;=IF(Settings!$B$8="Days",1,Settings!$B$9),UPPER(LEFT('Time Off Log'!$C713,1)),LOWER(LEFT('Time Off Log'!$C713,1)))))</f>
        <v/>
      </c>
    </row>
    <row r="714" spans="6:7" x14ac:dyDescent="0.25">
      <c r="F714" t="str">
        <f>IF(OR('Time Off Log'!$A714="",'Time Off Log'!$B714=""),"",'Time Off Log'!$B714&amp;"|"&amp;INT(N('Time Off Log'!$A714)))</f>
        <v/>
      </c>
      <c r="G714" t="str">
        <f>IF(F714="","",IF('Time Off Log'!$C714="","•",IF(N('Time Off Log'!$D714)&gt;=IF(Settings!$B$8="Days",1,Settings!$B$9),UPPER(LEFT('Time Off Log'!$C714,1)),LOWER(LEFT('Time Off Log'!$C714,1)))))</f>
        <v/>
      </c>
    </row>
    <row r="715" spans="6:7" x14ac:dyDescent="0.25">
      <c r="F715" t="str">
        <f>IF(OR('Time Off Log'!$A715="",'Time Off Log'!$B715=""),"",'Time Off Log'!$B715&amp;"|"&amp;INT(N('Time Off Log'!$A715)))</f>
        <v/>
      </c>
      <c r="G715" t="str">
        <f>IF(F715="","",IF('Time Off Log'!$C715="","•",IF(N('Time Off Log'!$D715)&gt;=IF(Settings!$B$8="Days",1,Settings!$B$9),UPPER(LEFT('Time Off Log'!$C715,1)),LOWER(LEFT('Time Off Log'!$C715,1)))))</f>
        <v/>
      </c>
    </row>
    <row r="716" spans="6:7" x14ac:dyDescent="0.25">
      <c r="F716" t="str">
        <f>IF(OR('Time Off Log'!$A716="",'Time Off Log'!$B716=""),"",'Time Off Log'!$B716&amp;"|"&amp;INT(N('Time Off Log'!$A716)))</f>
        <v/>
      </c>
      <c r="G716" t="str">
        <f>IF(F716="","",IF('Time Off Log'!$C716="","•",IF(N('Time Off Log'!$D716)&gt;=IF(Settings!$B$8="Days",1,Settings!$B$9),UPPER(LEFT('Time Off Log'!$C716,1)),LOWER(LEFT('Time Off Log'!$C716,1)))))</f>
        <v/>
      </c>
    </row>
    <row r="717" spans="6:7" x14ac:dyDescent="0.25">
      <c r="F717" t="str">
        <f>IF(OR('Time Off Log'!$A717="",'Time Off Log'!$B717=""),"",'Time Off Log'!$B717&amp;"|"&amp;INT(N('Time Off Log'!$A717)))</f>
        <v/>
      </c>
      <c r="G717" t="str">
        <f>IF(F717="","",IF('Time Off Log'!$C717="","•",IF(N('Time Off Log'!$D717)&gt;=IF(Settings!$B$8="Days",1,Settings!$B$9),UPPER(LEFT('Time Off Log'!$C717,1)),LOWER(LEFT('Time Off Log'!$C717,1)))))</f>
        <v/>
      </c>
    </row>
    <row r="718" spans="6:7" x14ac:dyDescent="0.25">
      <c r="F718" t="str">
        <f>IF(OR('Time Off Log'!$A718="",'Time Off Log'!$B718=""),"",'Time Off Log'!$B718&amp;"|"&amp;INT(N('Time Off Log'!$A718)))</f>
        <v/>
      </c>
      <c r="G718" t="str">
        <f>IF(F718="","",IF('Time Off Log'!$C718="","•",IF(N('Time Off Log'!$D718)&gt;=IF(Settings!$B$8="Days",1,Settings!$B$9),UPPER(LEFT('Time Off Log'!$C718,1)),LOWER(LEFT('Time Off Log'!$C718,1)))))</f>
        <v/>
      </c>
    </row>
    <row r="719" spans="6:7" x14ac:dyDescent="0.25">
      <c r="F719" t="str">
        <f>IF(OR('Time Off Log'!$A719="",'Time Off Log'!$B719=""),"",'Time Off Log'!$B719&amp;"|"&amp;INT(N('Time Off Log'!$A719)))</f>
        <v/>
      </c>
      <c r="G719" t="str">
        <f>IF(F719="","",IF('Time Off Log'!$C719="","•",IF(N('Time Off Log'!$D719)&gt;=IF(Settings!$B$8="Days",1,Settings!$B$9),UPPER(LEFT('Time Off Log'!$C719,1)),LOWER(LEFT('Time Off Log'!$C719,1)))))</f>
        <v/>
      </c>
    </row>
    <row r="720" spans="6:7" x14ac:dyDescent="0.25">
      <c r="F720" t="str">
        <f>IF(OR('Time Off Log'!$A720="",'Time Off Log'!$B720=""),"",'Time Off Log'!$B720&amp;"|"&amp;INT(N('Time Off Log'!$A720)))</f>
        <v/>
      </c>
      <c r="G720" t="str">
        <f>IF(F720="","",IF('Time Off Log'!$C720="","•",IF(N('Time Off Log'!$D720)&gt;=IF(Settings!$B$8="Days",1,Settings!$B$9),UPPER(LEFT('Time Off Log'!$C720,1)),LOWER(LEFT('Time Off Log'!$C720,1)))))</f>
        <v/>
      </c>
    </row>
    <row r="721" spans="6:7" x14ac:dyDescent="0.25">
      <c r="F721" t="str">
        <f>IF(OR('Time Off Log'!$A721="",'Time Off Log'!$B721=""),"",'Time Off Log'!$B721&amp;"|"&amp;INT(N('Time Off Log'!$A721)))</f>
        <v/>
      </c>
      <c r="G721" t="str">
        <f>IF(F721="","",IF('Time Off Log'!$C721="","•",IF(N('Time Off Log'!$D721)&gt;=IF(Settings!$B$8="Days",1,Settings!$B$9),UPPER(LEFT('Time Off Log'!$C721,1)),LOWER(LEFT('Time Off Log'!$C721,1)))))</f>
        <v/>
      </c>
    </row>
    <row r="722" spans="6:7" x14ac:dyDescent="0.25">
      <c r="F722" t="str">
        <f>IF(OR('Time Off Log'!$A722="",'Time Off Log'!$B722=""),"",'Time Off Log'!$B722&amp;"|"&amp;INT(N('Time Off Log'!$A722)))</f>
        <v/>
      </c>
      <c r="G722" t="str">
        <f>IF(F722="","",IF('Time Off Log'!$C722="","•",IF(N('Time Off Log'!$D722)&gt;=IF(Settings!$B$8="Days",1,Settings!$B$9),UPPER(LEFT('Time Off Log'!$C722,1)),LOWER(LEFT('Time Off Log'!$C722,1)))))</f>
        <v/>
      </c>
    </row>
    <row r="723" spans="6:7" x14ac:dyDescent="0.25">
      <c r="F723" t="str">
        <f>IF(OR('Time Off Log'!$A723="",'Time Off Log'!$B723=""),"",'Time Off Log'!$B723&amp;"|"&amp;INT(N('Time Off Log'!$A723)))</f>
        <v/>
      </c>
      <c r="G723" t="str">
        <f>IF(F723="","",IF('Time Off Log'!$C723="","•",IF(N('Time Off Log'!$D723)&gt;=IF(Settings!$B$8="Days",1,Settings!$B$9),UPPER(LEFT('Time Off Log'!$C723,1)),LOWER(LEFT('Time Off Log'!$C723,1)))))</f>
        <v/>
      </c>
    </row>
    <row r="724" spans="6:7" x14ac:dyDescent="0.25">
      <c r="F724" t="str">
        <f>IF(OR('Time Off Log'!$A724="",'Time Off Log'!$B724=""),"",'Time Off Log'!$B724&amp;"|"&amp;INT(N('Time Off Log'!$A724)))</f>
        <v/>
      </c>
      <c r="G724" t="str">
        <f>IF(F724="","",IF('Time Off Log'!$C724="","•",IF(N('Time Off Log'!$D724)&gt;=IF(Settings!$B$8="Days",1,Settings!$B$9),UPPER(LEFT('Time Off Log'!$C724,1)),LOWER(LEFT('Time Off Log'!$C724,1)))))</f>
        <v/>
      </c>
    </row>
    <row r="725" spans="6:7" x14ac:dyDescent="0.25">
      <c r="F725" t="str">
        <f>IF(OR('Time Off Log'!$A725="",'Time Off Log'!$B725=""),"",'Time Off Log'!$B725&amp;"|"&amp;INT(N('Time Off Log'!$A725)))</f>
        <v/>
      </c>
      <c r="G725" t="str">
        <f>IF(F725="","",IF('Time Off Log'!$C725="","•",IF(N('Time Off Log'!$D725)&gt;=IF(Settings!$B$8="Days",1,Settings!$B$9),UPPER(LEFT('Time Off Log'!$C725,1)),LOWER(LEFT('Time Off Log'!$C725,1)))))</f>
        <v/>
      </c>
    </row>
    <row r="726" spans="6:7" x14ac:dyDescent="0.25">
      <c r="F726" t="str">
        <f>IF(OR('Time Off Log'!$A726="",'Time Off Log'!$B726=""),"",'Time Off Log'!$B726&amp;"|"&amp;INT(N('Time Off Log'!$A726)))</f>
        <v/>
      </c>
      <c r="G726" t="str">
        <f>IF(F726="","",IF('Time Off Log'!$C726="","•",IF(N('Time Off Log'!$D726)&gt;=IF(Settings!$B$8="Days",1,Settings!$B$9),UPPER(LEFT('Time Off Log'!$C726,1)),LOWER(LEFT('Time Off Log'!$C726,1)))))</f>
        <v/>
      </c>
    </row>
    <row r="727" spans="6:7" x14ac:dyDescent="0.25">
      <c r="F727" t="str">
        <f>IF(OR('Time Off Log'!$A727="",'Time Off Log'!$B727=""),"",'Time Off Log'!$B727&amp;"|"&amp;INT(N('Time Off Log'!$A727)))</f>
        <v/>
      </c>
      <c r="G727" t="str">
        <f>IF(F727="","",IF('Time Off Log'!$C727="","•",IF(N('Time Off Log'!$D727)&gt;=IF(Settings!$B$8="Days",1,Settings!$B$9),UPPER(LEFT('Time Off Log'!$C727,1)),LOWER(LEFT('Time Off Log'!$C727,1)))))</f>
        <v/>
      </c>
    </row>
    <row r="728" spans="6:7" x14ac:dyDescent="0.25">
      <c r="F728" t="str">
        <f>IF(OR('Time Off Log'!$A728="",'Time Off Log'!$B728=""),"",'Time Off Log'!$B728&amp;"|"&amp;INT(N('Time Off Log'!$A728)))</f>
        <v/>
      </c>
      <c r="G728" t="str">
        <f>IF(F728="","",IF('Time Off Log'!$C728="","•",IF(N('Time Off Log'!$D728)&gt;=IF(Settings!$B$8="Days",1,Settings!$B$9),UPPER(LEFT('Time Off Log'!$C728,1)),LOWER(LEFT('Time Off Log'!$C728,1)))))</f>
        <v/>
      </c>
    </row>
    <row r="729" spans="6:7" x14ac:dyDescent="0.25">
      <c r="F729" t="str">
        <f>IF(OR('Time Off Log'!$A729="",'Time Off Log'!$B729=""),"",'Time Off Log'!$B729&amp;"|"&amp;INT(N('Time Off Log'!$A729)))</f>
        <v/>
      </c>
      <c r="G729" t="str">
        <f>IF(F729="","",IF('Time Off Log'!$C729="","•",IF(N('Time Off Log'!$D729)&gt;=IF(Settings!$B$8="Days",1,Settings!$B$9),UPPER(LEFT('Time Off Log'!$C729,1)),LOWER(LEFT('Time Off Log'!$C729,1)))))</f>
        <v/>
      </c>
    </row>
    <row r="730" spans="6:7" x14ac:dyDescent="0.25">
      <c r="F730" t="str">
        <f>IF(OR('Time Off Log'!$A730="",'Time Off Log'!$B730=""),"",'Time Off Log'!$B730&amp;"|"&amp;INT(N('Time Off Log'!$A730)))</f>
        <v/>
      </c>
      <c r="G730" t="str">
        <f>IF(F730="","",IF('Time Off Log'!$C730="","•",IF(N('Time Off Log'!$D730)&gt;=IF(Settings!$B$8="Days",1,Settings!$B$9),UPPER(LEFT('Time Off Log'!$C730,1)),LOWER(LEFT('Time Off Log'!$C730,1)))))</f>
        <v/>
      </c>
    </row>
    <row r="731" spans="6:7" x14ac:dyDescent="0.25">
      <c r="F731" t="str">
        <f>IF(OR('Time Off Log'!$A731="",'Time Off Log'!$B731=""),"",'Time Off Log'!$B731&amp;"|"&amp;INT(N('Time Off Log'!$A731)))</f>
        <v/>
      </c>
      <c r="G731" t="str">
        <f>IF(F731="","",IF('Time Off Log'!$C731="","•",IF(N('Time Off Log'!$D731)&gt;=IF(Settings!$B$8="Days",1,Settings!$B$9),UPPER(LEFT('Time Off Log'!$C731,1)),LOWER(LEFT('Time Off Log'!$C731,1)))))</f>
        <v/>
      </c>
    </row>
    <row r="732" spans="6:7" x14ac:dyDescent="0.25">
      <c r="F732" t="str">
        <f>IF(OR('Time Off Log'!$A732="",'Time Off Log'!$B732=""),"",'Time Off Log'!$B732&amp;"|"&amp;INT(N('Time Off Log'!$A732)))</f>
        <v/>
      </c>
      <c r="G732" t="str">
        <f>IF(F732="","",IF('Time Off Log'!$C732="","•",IF(N('Time Off Log'!$D732)&gt;=IF(Settings!$B$8="Days",1,Settings!$B$9),UPPER(LEFT('Time Off Log'!$C732,1)),LOWER(LEFT('Time Off Log'!$C732,1)))))</f>
        <v/>
      </c>
    </row>
    <row r="733" spans="6:7" x14ac:dyDescent="0.25">
      <c r="F733" t="str">
        <f>IF(OR('Time Off Log'!$A733="",'Time Off Log'!$B733=""),"",'Time Off Log'!$B733&amp;"|"&amp;INT(N('Time Off Log'!$A733)))</f>
        <v/>
      </c>
      <c r="G733" t="str">
        <f>IF(F733="","",IF('Time Off Log'!$C733="","•",IF(N('Time Off Log'!$D733)&gt;=IF(Settings!$B$8="Days",1,Settings!$B$9),UPPER(LEFT('Time Off Log'!$C733,1)),LOWER(LEFT('Time Off Log'!$C733,1)))))</f>
        <v/>
      </c>
    </row>
    <row r="734" spans="6:7" x14ac:dyDescent="0.25">
      <c r="F734" t="str">
        <f>IF(OR('Time Off Log'!$A734="",'Time Off Log'!$B734=""),"",'Time Off Log'!$B734&amp;"|"&amp;INT(N('Time Off Log'!$A734)))</f>
        <v/>
      </c>
      <c r="G734" t="str">
        <f>IF(F734="","",IF('Time Off Log'!$C734="","•",IF(N('Time Off Log'!$D734)&gt;=IF(Settings!$B$8="Days",1,Settings!$B$9),UPPER(LEFT('Time Off Log'!$C734,1)),LOWER(LEFT('Time Off Log'!$C734,1)))))</f>
        <v/>
      </c>
    </row>
    <row r="735" spans="6:7" x14ac:dyDescent="0.25">
      <c r="F735" t="str">
        <f>IF(OR('Time Off Log'!$A735="",'Time Off Log'!$B735=""),"",'Time Off Log'!$B735&amp;"|"&amp;INT(N('Time Off Log'!$A735)))</f>
        <v/>
      </c>
      <c r="G735" t="str">
        <f>IF(F735="","",IF('Time Off Log'!$C735="","•",IF(N('Time Off Log'!$D735)&gt;=IF(Settings!$B$8="Days",1,Settings!$B$9),UPPER(LEFT('Time Off Log'!$C735,1)),LOWER(LEFT('Time Off Log'!$C735,1)))))</f>
        <v/>
      </c>
    </row>
    <row r="736" spans="6:7" x14ac:dyDescent="0.25">
      <c r="F736" t="str">
        <f>IF(OR('Time Off Log'!$A736="",'Time Off Log'!$B736=""),"",'Time Off Log'!$B736&amp;"|"&amp;INT(N('Time Off Log'!$A736)))</f>
        <v/>
      </c>
      <c r="G736" t="str">
        <f>IF(F736="","",IF('Time Off Log'!$C736="","•",IF(N('Time Off Log'!$D736)&gt;=IF(Settings!$B$8="Days",1,Settings!$B$9),UPPER(LEFT('Time Off Log'!$C736,1)),LOWER(LEFT('Time Off Log'!$C736,1)))))</f>
        <v/>
      </c>
    </row>
    <row r="737" spans="6:7" x14ac:dyDescent="0.25">
      <c r="F737" t="str">
        <f>IF(OR('Time Off Log'!$A737="",'Time Off Log'!$B737=""),"",'Time Off Log'!$B737&amp;"|"&amp;INT(N('Time Off Log'!$A737)))</f>
        <v/>
      </c>
      <c r="G737" t="str">
        <f>IF(F737="","",IF('Time Off Log'!$C737="","•",IF(N('Time Off Log'!$D737)&gt;=IF(Settings!$B$8="Days",1,Settings!$B$9),UPPER(LEFT('Time Off Log'!$C737,1)),LOWER(LEFT('Time Off Log'!$C737,1)))))</f>
        <v/>
      </c>
    </row>
    <row r="738" spans="6:7" x14ac:dyDescent="0.25">
      <c r="F738" t="str">
        <f>IF(OR('Time Off Log'!$A738="",'Time Off Log'!$B738=""),"",'Time Off Log'!$B738&amp;"|"&amp;INT(N('Time Off Log'!$A738)))</f>
        <v/>
      </c>
      <c r="G738" t="str">
        <f>IF(F738="","",IF('Time Off Log'!$C738="","•",IF(N('Time Off Log'!$D738)&gt;=IF(Settings!$B$8="Days",1,Settings!$B$9),UPPER(LEFT('Time Off Log'!$C738,1)),LOWER(LEFT('Time Off Log'!$C738,1)))))</f>
        <v/>
      </c>
    </row>
    <row r="739" spans="6:7" x14ac:dyDescent="0.25">
      <c r="F739" t="str">
        <f>IF(OR('Time Off Log'!$A739="",'Time Off Log'!$B739=""),"",'Time Off Log'!$B739&amp;"|"&amp;INT(N('Time Off Log'!$A739)))</f>
        <v/>
      </c>
      <c r="G739" t="str">
        <f>IF(F739="","",IF('Time Off Log'!$C739="","•",IF(N('Time Off Log'!$D739)&gt;=IF(Settings!$B$8="Days",1,Settings!$B$9),UPPER(LEFT('Time Off Log'!$C739,1)),LOWER(LEFT('Time Off Log'!$C739,1)))))</f>
        <v/>
      </c>
    </row>
    <row r="740" spans="6:7" x14ac:dyDescent="0.25">
      <c r="F740" t="str">
        <f>IF(OR('Time Off Log'!$A740="",'Time Off Log'!$B740=""),"",'Time Off Log'!$B740&amp;"|"&amp;INT(N('Time Off Log'!$A740)))</f>
        <v/>
      </c>
      <c r="G740" t="str">
        <f>IF(F740="","",IF('Time Off Log'!$C740="","•",IF(N('Time Off Log'!$D740)&gt;=IF(Settings!$B$8="Days",1,Settings!$B$9),UPPER(LEFT('Time Off Log'!$C740,1)),LOWER(LEFT('Time Off Log'!$C740,1)))))</f>
        <v/>
      </c>
    </row>
    <row r="741" spans="6:7" x14ac:dyDescent="0.25">
      <c r="F741" t="str">
        <f>IF(OR('Time Off Log'!$A741="",'Time Off Log'!$B741=""),"",'Time Off Log'!$B741&amp;"|"&amp;INT(N('Time Off Log'!$A741)))</f>
        <v/>
      </c>
      <c r="G741" t="str">
        <f>IF(F741="","",IF('Time Off Log'!$C741="","•",IF(N('Time Off Log'!$D741)&gt;=IF(Settings!$B$8="Days",1,Settings!$B$9),UPPER(LEFT('Time Off Log'!$C741,1)),LOWER(LEFT('Time Off Log'!$C741,1)))))</f>
        <v/>
      </c>
    </row>
    <row r="742" spans="6:7" x14ac:dyDescent="0.25">
      <c r="F742" t="str">
        <f>IF(OR('Time Off Log'!$A742="",'Time Off Log'!$B742=""),"",'Time Off Log'!$B742&amp;"|"&amp;INT(N('Time Off Log'!$A742)))</f>
        <v/>
      </c>
      <c r="G742" t="str">
        <f>IF(F742="","",IF('Time Off Log'!$C742="","•",IF(N('Time Off Log'!$D742)&gt;=IF(Settings!$B$8="Days",1,Settings!$B$9),UPPER(LEFT('Time Off Log'!$C742,1)),LOWER(LEFT('Time Off Log'!$C742,1)))))</f>
        <v/>
      </c>
    </row>
    <row r="743" spans="6:7" x14ac:dyDescent="0.25">
      <c r="F743" t="str">
        <f>IF(OR('Time Off Log'!$A743="",'Time Off Log'!$B743=""),"",'Time Off Log'!$B743&amp;"|"&amp;INT(N('Time Off Log'!$A743)))</f>
        <v/>
      </c>
      <c r="G743" t="str">
        <f>IF(F743="","",IF('Time Off Log'!$C743="","•",IF(N('Time Off Log'!$D743)&gt;=IF(Settings!$B$8="Days",1,Settings!$B$9),UPPER(LEFT('Time Off Log'!$C743,1)),LOWER(LEFT('Time Off Log'!$C743,1)))))</f>
        <v/>
      </c>
    </row>
    <row r="744" spans="6:7" x14ac:dyDescent="0.25">
      <c r="F744" t="str">
        <f>IF(OR('Time Off Log'!$A744="",'Time Off Log'!$B744=""),"",'Time Off Log'!$B744&amp;"|"&amp;INT(N('Time Off Log'!$A744)))</f>
        <v/>
      </c>
      <c r="G744" t="str">
        <f>IF(F744="","",IF('Time Off Log'!$C744="","•",IF(N('Time Off Log'!$D744)&gt;=IF(Settings!$B$8="Days",1,Settings!$B$9),UPPER(LEFT('Time Off Log'!$C744,1)),LOWER(LEFT('Time Off Log'!$C744,1)))))</f>
        <v/>
      </c>
    </row>
    <row r="745" spans="6:7" x14ac:dyDescent="0.25">
      <c r="F745" t="str">
        <f>IF(OR('Time Off Log'!$A745="",'Time Off Log'!$B745=""),"",'Time Off Log'!$B745&amp;"|"&amp;INT(N('Time Off Log'!$A745)))</f>
        <v/>
      </c>
      <c r="G745" t="str">
        <f>IF(F745="","",IF('Time Off Log'!$C745="","•",IF(N('Time Off Log'!$D745)&gt;=IF(Settings!$B$8="Days",1,Settings!$B$9),UPPER(LEFT('Time Off Log'!$C745,1)),LOWER(LEFT('Time Off Log'!$C745,1)))))</f>
        <v/>
      </c>
    </row>
    <row r="746" spans="6:7" x14ac:dyDescent="0.25">
      <c r="F746" t="str">
        <f>IF(OR('Time Off Log'!$A746="",'Time Off Log'!$B746=""),"",'Time Off Log'!$B746&amp;"|"&amp;INT(N('Time Off Log'!$A746)))</f>
        <v/>
      </c>
      <c r="G746" t="str">
        <f>IF(F746="","",IF('Time Off Log'!$C746="","•",IF(N('Time Off Log'!$D746)&gt;=IF(Settings!$B$8="Days",1,Settings!$B$9),UPPER(LEFT('Time Off Log'!$C746,1)),LOWER(LEFT('Time Off Log'!$C746,1)))))</f>
        <v/>
      </c>
    </row>
    <row r="747" spans="6:7" x14ac:dyDescent="0.25">
      <c r="F747" t="str">
        <f>IF(OR('Time Off Log'!$A747="",'Time Off Log'!$B747=""),"",'Time Off Log'!$B747&amp;"|"&amp;INT(N('Time Off Log'!$A747)))</f>
        <v/>
      </c>
      <c r="G747" t="str">
        <f>IF(F747="","",IF('Time Off Log'!$C747="","•",IF(N('Time Off Log'!$D747)&gt;=IF(Settings!$B$8="Days",1,Settings!$B$9),UPPER(LEFT('Time Off Log'!$C747,1)),LOWER(LEFT('Time Off Log'!$C747,1)))))</f>
        <v/>
      </c>
    </row>
    <row r="748" spans="6:7" x14ac:dyDescent="0.25">
      <c r="F748" t="str">
        <f>IF(OR('Time Off Log'!$A748="",'Time Off Log'!$B748=""),"",'Time Off Log'!$B748&amp;"|"&amp;INT(N('Time Off Log'!$A748)))</f>
        <v/>
      </c>
      <c r="G748" t="str">
        <f>IF(F748="","",IF('Time Off Log'!$C748="","•",IF(N('Time Off Log'!$D748)&gt;=IF(Settings!$B$8="Days",1,Settings!$B$9),UPPER(LEFT('Time Off Log'!$C748,1)),LOWER(LEFT('Time Off Log'!$C748,1)))))</f>
        <v/>
      </c>
    </row>
    <row r="749" spans="6:7" x14ac:dyDescent="0.25">
      <c r="F749" t="str">
        <f>IF(OR('Time Off Log'!$A749="",'Time Off Log'!$B749=""),"",'Time Off Log'!$B749&amp;"|"&amp;INT(N('Time Off Log'!$A749)))</f>
        <v/>
      </c>
      <c r="G749" t="str">
        <f>IF(F749="","",IF('Time Off Log'!$C749="","•",IF(N('Time Off Log'!$D749)&gt;=IF(Settings!$B$8="Days",1,Settings!$B$9),UPPER(LEFT('Time Off Log'!$C749,1)),LOWER(LEFT('Time Off Log'!$C749,1)))))</f>
        <v/>
      </c>
    </row>
    <row r="750" spans="6:7" x14ac:dyDescent="0.25">
      <c r="F750" t="str">
        <f>IF(OR('Time Off Log'!$A750="",'Time Off Log'!$B750=""),"",'Time Off Log'!$B750&amp;"|"&amp;INT(N('Time Off Log'!$A750)))</f>
        <v/>
      </c>
      <c r="G750" t="str">
        <f>IF(F750="","",IF('Time Off Log'!$C750="","•",IF(N('Time Off Log'!$D750)&gt;=IF(Settings!$B$8="Days",1,Settings!$B$9),UPPER(LEFT('Time Off Log'!$C750,1)),LOWER(LEFT('Time Off Log'!$C750,1)))))</f>
        <v/>
      </c>
    </row>
    <row r="751" spans="6:7" x14ac:dyDescent="0.25">
      <c r="F751" t="str">
        <f>IF(OR('Time Off Log'!$A751="",'Time Off Log'!$B751=""),"",'Time Off Log'!$B751&amp;"|"&amp;INT(N('Time Off Log'!$A751)))</f>
        <v/>
      </c>
      <c r="G751" t="str">
        <f>IF(F751="","",IF('Time Off Log'!$C751="","•",IF(N('Time Off Log'!$D751)&gt;=IF(Settings!$B$8="Days",1,Settings!$B$9),UPPER(LEFT('Time Off Log'!$C751,1)),LOWER(LEFT('Time Off Log'!$C751,1)))))</f>
        <v/>
      </c>
    </row>
    <row r="752" spans="6:7" x14ac:dyDescent="0.25">
      <c r="F752" t="str">
        <f>IF(OR('Time Off Log'!$A752="",'Time Off Log'!$B752=""),"",'Time Off Log'!$B752&amp;"|"&amp;INT(N('Time Off Log'!$A752)))</f>
        <v/>
      </c>
      <c r="G752" t="str">
        <f>IF(F752="","",IF('Time Off Log'!$C752="","•",IF(N('Time Off Log'!$D752)&gt;=IF(Settings!$B$8="Days",1,Settings!$B$9),UPPER(LEFT('Time Off Log'!$C752,1)),LOWER(LEFT('Time Off Log'!$C752,1)))))</f>
        <v/>
      </c>
    </row>
    <row r="753" spans="6:7" x14ac:dyDescent="0.25">
      <c r="F753" t="str">
        <f>IF(OR('Time Off Log'!$A753="",'Time Off Log'!$B753=""),"",'Time Off Log'!$B753&amp;"|"&amp;INT(N('Time Off Log'!$A753)))</f>
        <v/>
      </c>
      <c r="G753" t="str">
        <f>IF(F753="","",IF('Time Off Log'!$C753="","•",IF(N('Time Off Log'!$D753)&gt;=IF(Settings!$B$8="Days",1,Settings!$B$9),UPPER(LEFT('Time Off Log'!$C753,1)),LOWER(LEFT('Time Off Log'!$C753,1)))))</f>
        <v/>
      </c>
    </row>
    <row r="754" spans="6:7" x14ac:dyDescent="0.25">
      <c r="F754" t="str">
        <f>IF(OR('Time Off Log'!$A754="",'Time Off Log'!$B754=""),"",'Time Off Log'!$B754&amp;"|"&amp;INT(N('Time Off Log'!$A754)))</f>
        <v/>
      </c>
      <c r="G754" t="str">
        <f>IF(F754="","",IF('Time Off Log'!$C754="","•",IF(N('Time Off Log'!$D754)&gt;=IF(Settings!$B$8="Days",1,Settings!$B$9),UPPER(LEFT('Time Off Log'!$C754,1)),LOWER(LEFT('Time Off Log'!$C754,1)))))</f>
        <v/>
      </c>
    </row>
    <row r="755" spans="6:7" x14ac:dyDescent="0.25">
      <c r="F755" t="str">
        <f>IF(OR('Time Off Log'!$A755="",'Time Off Log'!$B755=""),"",'Time Off Log'!$B755&amp;"|"&amp;INT(N('Time Off Log'!$A755)))</f>
        <v/>
      </c>
      <c r="G755" t="str">
        <f>IF(F755="","",IF('Time Off Log'!$C755="","•",IF(N('Time Off Log'!$D755)&gt;=IF(Settings!$B$8="Days",1,Settings!$B$9),UPPER(LEFT('Time Off Log'!$C755,1)),LOWER(LEFT('Time Off Log'!$C755,1)))))</f>
        <v/>
      </c>
    </row>
    <row r="756" spans="6:7" x14ac:dyDescent="0.25">
      <c r="F756" t="str">
        <f>IF(OR('Time Off Log'!$A756="",'Time Off Log'!$B756=""),"",'Time Off Log'!$B756&amp;"|"&amp;INT(N('Time Off Log'!$A756)))</f>
        <v/>
      </c>
      <c r="G756" t="str">
        <f>IF(F756="","",IF('Time Off Log'!$C756="","•",IF(N('Time Off Log'!$D756)&gt;=IF(Settings!$B$8="Days",1,Settings!$B$9),UPPER(LEFT('Time Off Log'!$C756,1)),LOWER(LEFT('Time Off Log'!$C756,1)))))</f>
        <v/>
      </c>
    </row>
    <row r="757" spans="6:7" x14ac:dyDescent="0.25">
      <c r="F757" t="str">
        <f>IF(OR('Time Off Log'!$A757="",'Time Off Log'!$B757=""),"",'Time Off Log'!$B757&amp;"|"&amp;INT(N('Time Off Log'!$A757)))</f>
        <v/>
      </c>
      <c r="G757" t="str">
        <f>IF(F757="","",IF('Time Off Log'!$C757="","•",IF(N('Time Off Log'!$D757)&gt;=IF(Settings!$B$8="Days",1,Settings!$B$9),UPPER(LEFT('Time Off Log'!$C757,1)),LOWER(LEFT('Time Off Log'!$C757,1)))))</f>
        <v/>
      </c>
    </row>
    <row r="758" spans="6:7" x14ac:dyDescent="0.25">
      <c r="F758" t="str">
        <f>IF(OR('Time Off Log'!$A758="",'Time Off Log'!$B758=""),"",'Time Off Log'!$B758&amp;"|"&amp;INT(N('Time Off Log'!$A758)))</f>
        <v/>
      </c>
      <c r="G758" t="str">
        <f>IF(F758="","",IF('Time Off Log'!$C758="","•",IF(N('Time Off Log'!$D758)&gt;=IF(Settings!$B$8="Days",1,Settings!$B$9),UPPER(LEFT('Time Off Log'!$C758,1)),LOWER(LEFT('Time Off Log'!$C758,1)))))</f>
        <v/>
      </c>
    </row>
    <row r="759" spans="6:7" x14ac:dyDescent="0.25">
      <c r="F759" t="str">
        <f>IF(OR('Time Off Log'!$A759="",'Time Off Log'!$B759=""),"",'Time Off Log'!$B759&amp;"|"&amp;INT(N('Time Off Log'!$A759)))</f>
        <v/>
      </c>
      <c r="G759" t="str">
        <f>IF(F759="","",IF('Time Off Log'!$C759="","•",IF(N('Time Off Log'!$D759)&gt;=IF(Settings!$B$8="Days",1,Settings!$B$9),UPPER(LEFT('Time Off Log'!$C759,1)),LOWER(LEFT('Time Off Log'!$C759,1)))))</f>
        <v/>
      </c>
    </row>
    <row r="760" spans="6:7" x14ac:dyDescent="0.25">
      <c r="F760" t="str">
        <f>IF(OR('Time Off Log'!$A760="",'Time Off Log'!$B760=""),"",'Time Off Log'!$B760&amp;"|"&amp;INT(N('Time Off Log'!$A760)))</f>
        <v/>
      </c>
      <c r="G760" t="str">
        <f>IF(F760="","",IF('Time Off Log'!$C760="","•",IF(N('Time Off Log'!$D760)&gt;=IF(Settings!$B$8="Days",1,Settings!$B$9),UPPER(LEFT('Time Off Log'!$C760,1)),LOWER(LEFT('Time Off Log'!$C760,1)))))</f>
        <v/>
      </c>
    </row>
    <row r="761" spans="6:7" x14ac:dyDescent="0.25">
      <c r="F761" t="str">
        <f>IF(OR('Time Off Log'!$A761="",'Time Off Log'!$B761=""),"",'Time Off Log'!$B761&amp;"|"&amp;INT(N('Time Off Log'!$A761)))</f>
        <v/>
      </c>
      <c r="G761" t="str">
        <f>IF(F761="","",IF('Time Off Log'!$C761="","•",IF(N('Time Off Log'!$D761)&gt;=IF(Settings!$B$8="Days",1,Settings!$B$9),UPPER(LEFT('Time Off Log'!$C761,1)),LOWER(LEFT('Time Off Log'!$C761,1)))))</f>
        <v/>
      </c>
    </row>
    <row r="762" spans="6:7" x14ac:dyDescent="0.25">
      <c r="F762" t="str">
        <f>IF(OR('Time Off Log'!$A762="",'Time Off Log'!$B762=""),"",'Time Off Log'!$B762&amp;"|"&amp;INT(N('Time Off Log'!$A762)))</f>
        <v/>
      </c>
      <c r="G762" t="str">
        <f>IF(F762="","",IF('Time Off Log'!$C762="","•",IF(N('Time Off Log'!$D762)&gt;=IF(Settings!$B$8="Days",1,Settings!$B$9),UPPER(LEFT('Time Off Log'!$C762,1)),LOWER(LEFT('Time Off Log'!$C762,1)))))</f>
        <v/>
      </c>
    </row>
    <row r="763" spans="6:7" x14ac:dyDescent="0.25">
      <c r="F763" t="str">
        <f>IF(OR('Time Off Log'!$A763="",'Time Off Log'!$B763=""),"",'Time Off Log'!$B763&amp;"|"&amp;INT(N('Time Off Log'!$A763)))</f>
        <v/>
      </c>
      <c r="G763" t="str">
        <f>IF(F763="","",IF('Time Off Log'!$C763="","•",IF(N('Time Off Log'!$D763)&gt;=IF(Settings!$B$8="Days",1,Settings!$B$9),UPPER(LEFT('Time Off Log'!$C763,1)),LOWER(LEFT('Time Off Log'!$C763,1)))))</f>
        <v/>
      </c>
    </row>
    <row r="764" spans="6:7" x14ac:dyDescent="0.25">
      <c r="F764" t="str">
        <f>IF(OR('Time Off Log'!$A764="",'Time Off Log'!$B764=""),"",'Time Off Log'!$B764&amp;"|"&amp;INT(N('Time Off Log'!$A764)))</f>
        <v/>
      </c>
      <c r="G764" t="str">
        <f>IF(F764="","",IF('Time Off Log'!$C764="","•",IF(N('Time Off Log'!$D764)&gt;=IF(Settings!$B$8="Days",1,Settings!$B$9),UPPER(LEFT('Time Off Log'!$C764,1)),LOWER(LEFT('Time Off Log'!$C764,1)))))</f>
        <v/>
      </c>
    </row>
    <row r="765" spans="6:7" x14ac:dyDescent="0.25">
      <c r="F765" t="str">
        <f>IF(OR('Time Off Log'!$A765="",'Time Off Log'!$B765=""),"",'Time Off Log'!$B765&amp;"|"&amp;INT(N('Time Off Log'!$A765)))</f>
        <v/>
      </c>
      <c r="G765" t="str">
        <f>IF(F765="","",IF('Time Off Log'!$C765="","•",IF(N('Time Off Log'!$D765)&gt;=IF(Settings!$B$8="Days",1,Settings!$B$9),UPPER(LEFT('Time Off Log'!$C765,1)),LOWER(LEFT('Time Off Log'!$C765,1)))))</f>
        <v/>
      </c>
    </row>
    <row r="766" spans="6:7" x14ac:dyDescent="0.25">
      <c r="F766" t="str">
        <f>IF(OR('Time Off Log'!$A766="",'Time Off Log'!$B766=""),"",'Time Off Log'!$B766&amp;"|"&amp;INT(N('Time Off Log'!$A766)))</f>
        <v/>
      </c>
      <c r="G766" t="str">
        <f>IF(F766="","",IF('Time Off Log'!$C766="","•",IF(N('Time Off Log'!$D766)&gt;=IF(Settings!$B$8="Days",1,Settings!$B$9),UPPER(LEFT('Time Off Log'!$C766,1)),LOWER(LEFT('Time Off Log'!$C766,1)))))</f>
        <v/>
      </c>
    </row>
    <row r="767" spans="6:7" x14ac:dyDescent="0.25">
      <c r="F767" t="str">
        <f>IF(OR('Time Off Log'!$A767="",'Time Off Log'!$B767=""),"",'Time Off Log'!$B767&amp;"|"&amp;INT(N('Time Off Log'!$A767)))</f>
        <v/>
      </c>
      <c r="G767" t="str">
        <f>IF(F767="","",IF('Time Off Log'!$C767="","•",IF(N('Time Off Log'!$D767)&gt;=IF(Settings!$B$8="Days",1,Settings!$B$9),UPPER(LEFT('Time Off Log'!$C767,1)),LOWER(LEFT('Time Off Log'!$C767,1)))))</f>
        <v/>
      </c>
    </row>
    <row r="768" spans="6:7" x14ac:dyDescent="0.25">
      <c r="F768" t="str">
        <f>IF(OR('Time Off Log'!$A768="",'Time Off Log'!$B768=""),"",'Time Off Log'!$B768&amp;"|"&amp;INT(N('Time Off Log'!$A768)))</f>
        <v/>
      </c>
      <c r="G768" t="str">
        <f>IF(F768="","",IF('Time Off Log'!$C768="","•",IF(N('Time Off Log'!$D768)&gt;=IF(Settings!$B$8="Days",1,Settings!$B$9),UPPER(LEFT('Time Off Log'!$C768,1)),LOWER(LEFT('Time Off Log'!$C768,1)))))</f>
        <v/>
      </c>
    </row>
    <row r="769" spans="6:7" x14ac:dyDescent="0.25">
      <c r="F769" t="str">
        <f>IF(OR('Time Off Log'!$A769="",'Time Off Log'!$B769=""),"",'Time Off Log'!$B769&amp;"|"&amp;INT(N('Time Off Log'!$A769)))</f>
        <v/>
      </c>
      <c r="G769" t="str">
        <f>IF(F769="","",IF('Time Off Log'!$C769="","•",IF(N('Time Off Log'!$D769)&gt;=IF(Settings!$B$8="Days",1,Settings!$B$9),UPPER(LEFT('Time Off Log'!$C769,1)),LOWER(LEFT('Time Off Log'!$C769,1)))))</f>
        <v/>
      </c>
    </row>
    <row r="770" spans="6:7" x14ac:dyDescent="0.25">
      <c r="F770" t="str">
        <f>IF(OR('Time Off Log'!$A770="",'Time Off Log'!$B770=""),"",'Time Off Log'!$B770&amp;"|"&amp;INT(N('Time Off Log'!$A770)))</f>
        <v/>
      </c>
      <c r="G770" t="str">
        <f>IF(F770="","",IF('Time Off Log'!$C770="","•",IF(N('Time Off Log'!$D770)&gt;=IF(Settings!$B$8="Days",1,Settings!$B$9),UPPER(LEFT('Time Off Log'!$C770,1)),LOWER(LEFT('Time Off Log'!$C770,1)))))</f>
        <v/>
      </c>
    </row>
    <row r="771" spans="6:7" x14ac:dyDescent="0.25">
      <c r="F771" t="str">
        <f>IF(OR('Time Off Log'!$A771="",'Time Off Log'!$B771=""),"",'Time Off Log'!$B771&amp;"|"&amp;INT(N('Time Off Log'!$A771)))</f>
        <v/>
      </c>
      <c r="G771" t="str">
        <f>IF(F771="","",IF('Time Off Log'!$C771="","•",IF(N('Time Off Log'!$D771)&gt;=IF(Settings!$B$8="Days",1,Settings!$B$9),UPPER(LEFT('Time Off Log'!$C771,1)),LOWER(LEFT('Time Off Log'!$C771,1)))))</f>
        <v/>
      </c>
    </row>
    <row r="772" spans="6:7" x14ac:dyDescent="0.25">
      <c r="F772" t="str">
        <f>IF(OR('Time Off Log'!$A772="",'Time Off Log'!$B772=""),"",'Time Off Log'!$B772&amp;"|"&amp;INT(N('Time Off Log'!$A772)))</f>
        <v/>
      </c>
      <c r="G772" t="str">
        <f>IF(F772="","",IF('Time Off Log'!$C772="","•",IF(N('Time Off Log'!$D772)&gt;=IF(Settings!$B$8="Days",1,Settings!$B$9),UPPER(LEFT('Time Off Log'!$C772,1)),LOWER(LEFT('Time Off Log'!$C772,1)))))</f>
        <v/>
      </c>
    </row>
    <row r="773" spans="6:7" x14ac:dyDescent="0.25">
      <c r="F773" t="str">
        <f>IF(OR('Time Off Log'!$A773="",'Time Off Log'!$B773=""),"",'Time Off Log'!$B773&amp;"|"&amp;INT(N('Time Off Log'!$A773)))</f>
        <v/>
      </c>
      <c r="G773" t="str">
        <f>IF(F773="","",IF('Time Off Log'!$C773="","•",IF(N('Time Off Log'!$D773)&gt;=IF(Settings!$B$8="Days",1,Settings!$B$9),UPPER(LEFT('Time Off Log'!$C773,1)),LOWER(LEFT('Time Off Log'!$C773,1)))))</f>
        <v/>
      </c>
    </row>
    <row r="774" spans="6:7" x14ac:dyDescent="0.25">
      <c r="F774" t="str">
        <f>IF(OR('Time Off Log'!$A774="",'Time Off Log'!$B774=""),"",'Time Off Log'!$B774&amp;"|"&amp;INT(N('Time Off Log'!$A774)))</f>
        <v/>
      </c>
      <c r="G774" t="str">
        <f>IF(F774="","",IF('Time Off Log'!$C774="","•",IF(N('Time Off Log'!$D774)&gt;=IF(Settings!$B$8="Days",1,Settings!$B$9),UPPER(LEFT('Time Off Log'!$C774,1)),LOWER(LEFT('Time Off Log'!$C774,1)))))</f>
        <v/>
      </c>
    </row>
    <row r="775" spans="6:7" x14ac:dyDescent="0.25">
      <c r="F775" t="str">
        <f>IF(OR('Time Off Log'!$A775="",'Time Off Log'!$B775=""),"",'Time Off Log'!$B775&amp;"|"&amp;INT(N('Time Off Log'!$A775)))</f>
        <v/>
      </c>
      <c r="G775" t="str">
        <f>IF(F775="","",IF('Time Off Log'!$C775="","•",IF(N('Time Off Log'!$D775)&gt;=IF(Settings!$B$8="Days",1,Settings!$B$9),UPPER(LEFT('Time Off Log'!$C775,1)),LOWER(LEFT('Time Off Log'!$C775,1)))))</f>
        <v/>
      </c>
    </row>
    <row r="776" spans="6:7" x14ac:dyDescent="0.25">
      <c r="F776" t="str">
        <f>IF(OR('Time Off Log'!$A776="",'Time Off Log'!$B776=""),"",'Time Off Log'!$B776&amp;"|"&amp;INT(N('Time Off Log'!$A776)))</f>
        <v/>
      </c>
      <c r="G776" t="str">
        <f>IF(F776="","",IF('Time Off Log'!$C776="","•",IF(N('Time Off Log'!$D776)&gt;=IF(Settings!$B$8="Days",1,Settings!$B$9),UPPER(LEFT('Time Off Log'!$C776,1)),LOWER(LEFT('Time Off Log'!$C776,1)))))</f>
        <v/>
      </c>
    </row>
    <row r="777" spans="6:7" x14ac:dyDescent="0.25">
      <c r="F777" t="str">
        <f>IF(OR('Time Off Log'!$A777="",'Time Off Log'!$B777=""),"",'Time Off Log'!$B777&amp;"|"&amp;INT(N('Time Off Log'!$A777)))</f>
        <v/>
      </c>
      <c r="G777" t="str">
        <f>IF(F777="","",IF('Time Off Log'!$C777="","•",IF(N('Time Off Log'!$D777)&gt;=IF(Settings!$B$8="Days",1,Settings!$B$9),UPPER(LEFT('Time Off Log'!$C777,1)),LOWER(LEFT('Time Off Log'!$C777,1)))))</f>
        <v/>
      </c>
    </row>
    <row r="778" spans="6:7" x14ac:dyDescent="0.25">
      <c r="F778" t="str">
        <f>IF(OR('Time Off Log'!$A778="",'Time Off Log'!$B778=""),"",'Time Off Log'!$B778&amp;"|"&amp;INT(N('Time Off Log'!$A778)))</f>
        <v/>
      </c>
      <c r="G778" t="str">
        <f>IF(F778="","",IF('Time Off Log'!$C778="","•",IF(N('Time Off Log'!$D778)&gt;=IF(Settings!$B$8="Days",1,Settings!$B$9),UPPER(LEFT('Time Off Log'!$C778,1)),LOWER(LEFT('Time Off Log'!$C778,1)))))</f>
        <v/>
      </c>
    </row>
    <row r="779" spans="6:7" x14ac:dyDescent="0.25">
      <c r="F779" t="str">
        <f>IF(OR('Time Off Log'!$A779="",'Time Off Log'!$B779=""),"",'Time Off Log'!$B779&amp;"|"&amp;INT(N('Time Off Log'!$A779)))</f>
        <v/>
      </c>
      <c r="G779" t="str">
        <f>IF(F779="","",IF('Time Off Log'!$C779="","•",IF(N('Time Off Log'!$D779)&gt;=IF(Settings!$B$8="Days",1,Settings!$B$9),UPPER(LEFT('Time Off Log'!$C779,1)),LOWER(LEFT('Time Off Log'!$C779,1)))))</f>
        <v/>
      </c>
    </row>
    <row r="780" spans="6:7" x14ac:dyDescent="0.25">
      <c r="F780" t="str">
        <f>IF(OR('Time Off Log'!$A780="",'Time Off Log'!$B780=""),"",'Time Off Log'!$B780&amp;"|"&amp;INT(N('Time Off Log'!$A780)))</f>
        <v/>
      </c>
      <c r="G780" t="str">
        <f>IF(F780="","",IF('Time Off Log'!$C780="","•",IF(N('Time Off Log'!$D780)&gt;=IF(Settings!$B$8="Days",1,Settings!$B$9),UPPER(LEFT('Time Off Log'!$C780,1)),LOWER(LEFT('Time Off Log'!$C780,1)))))</f>
        <v/>
      </c>
    </row>
    <row r="781" spans="6:7" x14ac:dyDescent="0.25">
      <c r="F781" t="str">
        <f>IF(OR('Time Off Log'!$A781="",'Time Off Log'!$B781=""),"",'Time Off Log'!$B781&amp;"|"&amp;INT(N('Time Off Log'!$A781)))</f>
        <v/>
      </c>
      <c r="G781" t="str">
        <f>IF(F781="","",IF('Time Off Log'!$C781="","•",IF(N('Time Off Log'!$D781)&gt;=IF(Settings!$B$8="Days",1,Settings!$B$9),UPPER(LEFT('Time Off Log'!$C781,1)),LOWER(LEFT('Time Off Log'!$C781,1)))))</f>
        <v/>
      </c>
    </row>
    <row r="782" spans="6:7" x14ac:dyDescent="0.25">
      <c r="F782" t="str">
        <f>IF(OR('Time Off Log'!$A782="",'Time Off Log'!$B782=""),"",'Time Off Log'!$B782&amp;"|"&amp;INT(N('Time Off Log'!$A782)))</f>
        <v/>
      </c>
      <c r="G782" t="str">
        <f>IF(F782="","",IF('Time Off Log'!$C782="","•",IF(N('Time Off Log'!$D782)&gt;=IF(Settings!$B$8="Days",1,Settings!$B$9),UPPER(LEFT('Time Off Log'!$C782,1)),LOWER(LEFT('Time Off Log'!$C782,1)))))</f>
        <v/>
      </c>
    </row>
    <row r="783" spans="6:7" x14ac:dyDescent="0.25">
      <c r="F783" t="str">
        <f>IF(OR('Time Off Log'!$A783="",'Time Off Log'!$B783=""),"",'Time Off Log'!$B783&amp;"|"&amp;INT(N('Time Off Log'!$A783)))</f>
        <v/>
      </c>
      <c r="G783" t="str">
        <f>IF(F783="","",IF('Time Off Log'!$C783="","•",IF(N('Time Off Log'!$D783)&gt;=IF(Settings!$B$8="Days",1,Settings!$B$9),UPPER(LEFT('Time Off Log'!$C783,1)),LOWER(LEFT('Time Off Log'!$C783,1)))))</f>
        <v/>
      </c>
    </row>
    <row r="784" spans="6:7" x14ac:dyDescent="0.25">
      <c r="F784" t="str">
        <f>IF(OR('Time Off Log'!$A784="",'Time Off Log'!$B784=""),"",'Time Off Log'!$B784&amp;"|"&amp;INT(N('Time Off Log'!$A784)))</f>
        <v/>
      </c>
      <c r="G784" t="str">
        <f>IF(F784="","",IF('Time Off Log'!$C784="","•",IF(N('Time Off Log'!$D784)&gt;=IF(Settings!$B$8="Days",1,Settings!$B$9),UPPER(LEFT('Time Off Log'!$C784,1)),LOWER(LEFT('Time Off Log'!$C784,1)))))</f>
        <v/>
      </c>
    </row>
    <row r="785" spans="6:7" x14ac:dyDescent="0.25">
      <c r="F785" t="str">
        <f>IF(OR('Time Off Log'!$A785="",'Time Off Log'!$B785=""),"",'Time Off Log'!$B785&amp;"|"&amp;INT(N('Time Off Log'!$A785)))</f>
        <v/>
      </c>
      <c r="G785" t="str">
        <f>IF(F785="","",IF('Time Off Log'!$C785="","•",IF(N('Time Off Log'!$D785)&gt;=IF(Settings!$B$8="Days",1,Settings!$B$9),UPPER(LEFT('Time Off Log'!$C785,1)),LOWER(LEFT('Time Off Log'!$C785,1)))))</f>
        <v/>
      </c>
    </row>
    <row r="786" spans="6:7" x14ac:dyDescent="0.25">
      <c r="F786" t="str">
        <f>IF(OR('Time Off Log'!$A786="",'Time Off Log'!$B786=""),"",'Time Off Log'!$B786&amp;"|"&amp;INT(N('Time Off Log'!$A786)))</f>
        <v/>
      </c>
      <c r="G786" t="str">
        <f>IF(F786="","",IF('Time Off Log'!$C786="","•",IF(N('Time Off Log'!$D786)&gt;=IF(Settings!$B$8="Days",1,Settings!$B$9),UPPER(LEFT('Time Off Log'!$C786,1)),LOWER(LEFT('Time Off Log'!$C786,1)))))</f>
        <v/>
      </c>
    </row>
    <row r="787" spans="6:7" x14ac:dyDescent="0.25">
      <c r="F787" t="str">
        <f>IF(OR('Time Off Log'!$A787="",'Time Off Log'!$B787=""),"",'Time Off Log'!$B787&amp;"|"&amp;INT(N('Time Off Log'!$A787)))</f>
        <v/>
      </c>
      <c r="G787" t="str">
        <f>IF(F787="","",IF('Time Off Log'!$C787="","•",IF(N('Time Off Log'!$D787)&gt;=IF(Settings!$B$8="Days",1,Settings!$B$9),UPPER(LEFT('Time Off Log'!$C787,1)),LOWER(LEFT('Time Off Log'!$C787,1)))))</f>
        <v/>
      </c>
    </row>
    <row r="788" spans="6:7" x14ac:dyDescent="0.25">
      <c r="F788" t="str">
        <f>IF(OR('Time Off Log'!$A788="",'Time Off Log'!$B788=""),"",'Time Off Log'!$B788&amp;"|"&amp;INT(N('Time Off Log'!$A788)))</f>
        <v/>
      </c>
      <c r="G788" t="str">
        <f>IF(F788="","",IF('Time Off Log'!$C788="","•",IF(N('Time Off Log'!$D788)&gt;=IF(Settings!$B$8="Days",1,Settings!$B$9),UPPER(LEFT('Time Off Log'!$C788,1)),LOWER(LEFT('Time Off Log'!$C788,1)))))</f>
        <v/>
      </c>
    </row>
    <row r="789" spans="6:7" x14ac:dyDescent="0.25">
      <c r="F789" t="str">
        <f>IF(OR('Time Off Log'!$A789="",'Time Off Log'!$B789=""),"",'Time Off Log'!$B789&amp;"|"&amp;INT(N('Time Off Log'!$A789)))</f>
        <v/>
      </c>
      <c r="G789" t="str">
        <f>IF(F789="","",IF('Time Off Log'!$C789="","•",IF(N('Time Off Log'!$D789)&gt;=IF(Settings!$B$8="Days",1,Settings!$B$9),UPPER(LEFT('Time Off Log'!$C789,1)),LOWER(LEFT('Time Off Log'!$C789,1)))))</f>
        <v/>
      </c>
    </row>
    <row r="790" spans="6:7" x14ac:dyDescent="0.25">
      <c r="F790" t="str">
        <f>IF(OR('Time Off Log'!$A790="",'Time Off Log'!$B790=""),"",'Time Off Log'!$B790&amp;"|"&amp;INT(N('Time Off Log'!$A790)))</f>
        <v/>
      </c>
      <c r="G790" t="str">
        <f>IF(F790="","",IF('Time Off Log'!$C790="","•",IF(N('Time Off Log'!$D790)&gt;=IF(Settings!$B$8="Days",1,Settings!$B$9),UPPER(LEFT('Time Off Log'!$C790,1)),LOWER(LEFT('Time Off Log'!$C790,1)))))</f>
        <v/>
      </c>
    </row>
    <row r="791" spans="6:7" x14ac:dyDescent="0.25">
      <c r="F791" t="str">
        <f>IF(OR('Time Off Log'!$A791="",'Time Off Log'!$B791=""),"",'Time Off Log'!$B791&amp;"|"&amp;INT(N('Time Off Log'!$A791)))</f>
        <v/>
      </c>
      <c r="G791" t="str">
        <f>IF(F791="","",IF('Time Off Log'!$C791="","•",IF(N('Time Off Log'!$D791)&gt;=IF(Settings!$B$8="Days",1,Settings!$B$9),UPPER(LEFT('Time Off Log'!$C791,1)),LOWER(LEFT('Time Off Log'!$C791,1)))))</f>
        <v/>
      </c>
    </row>
    <row r="792" spans="6:7" x14ac:dyDescent="0.25">
      <c r="F792" t="str">
        <f>IF(OR('Time Off Log'!$A792="",'Time Off Log'!$B792=""),"",'Time Off Log'!$B792&amp;"|"&amp;INT(N('Time Off Log'!$A792)))</f>
        <v/>
      </c>
      <c r="G792" t="str">
        <f>IF(F792="","",IF('Time Off Log'!$C792="","•",IF(N('Time Off Log'!$D792)&gt;=IF(Settings!$B$8="Days",1,Settings!$B$9),UPPER(LEFT('Time Off Log'!$C792,1)),LOWER(LEFT('Time Off Log'!$C792,1)))))</f>
        <v/>
      </c>
    </row>
    <row r="793" spans="6:7" x14ac:dyDescent="0.25">
      <c r="F793" t="str">
        <f>IF(OR('Time Off Log'!$A793="",'Time Off Log'!$B793=""),"",'Time Off Log'!$B793&amp;"|"&amp;INT(N('Time Off Log'!$A793)))</f>
        <v/>
      </c>
      <c r="G793" t="str">
        <f>IF(F793="","",IF('Time Off Log'!$C793="","•",IF(N('Time Off Log'!$D793)&gt;=IF(Settings!$B$8="Days",1,Settings!$B$9),UPPER(LEFT('Time Off Log'!$C793,1)),LOWER(LEFT('Time Off Log'!$C793,1)))))</f>
        <v/>
      </c>
    </row>
    <row r="794" spans="6:7" x14ac:dyDescent="0.25">
      <c r="F794" t="str">
        <f>IF(OR('Time Off Log'!$A794="",'Time Off Log'!$B794=""),"",'Time Off Log'!$B794&amp;"|"&amp;INT(N('Time Off Log'!$A794)))</f>
        <v/>
      </c>
      <c r="G794" t="str">
        <f>IF(F794="","",IF('Time Off Log'!$C794="","•",IF(N('Time Off Log'!$D794)&gt;=IF(Settings!$B$8="Days",1,Settings!$B$9),UPPER(LEFT('Time Off Log'!$C794,1)),LOWER(LEFT('Time Off Log'!$C794,1)))))</f>
        <v/>
      </c>
    </row>
    <row r="795" spans="6:7" x14ac:dyDescent="0.25">
      <c r="F795" t="str">
        <f>IF(OR('Time Off Log'!$A795="",'Time Off Log'!$B795=""),"",'Time Off Log'!$B795&amp;"|"&amp;INT(N('Time Off Log'!$A795)))</f>
        <v/>
      </c>
      <c r="G795" t="str">
        <f>IF(F795="","",IF('Time Off Log'!$C795="","•",IF(N('Time Off Log'!$D795)&gt;=IF(Settings!$B$8="Days",1,Settings!$B$9),UPPER(LEFT('Time Off Log'!$C795,1)),LOWER(LEFT('Time Off Log'!$C795,1)))))</f>
        <v/>
      </c>
    </row>
    <row r="796" spans="6:7" x14ac:dyDescent="0.25">
      <c r="F796" t="str">
        <f>IF(OR('Time Off Log'!$A796="",'Time Off Log'!$B796=""),"",'Time Off Log'!$B796&amp;"|"&amp;INT(N('Time Off Log'!$A796)))</f>
        <v/>
      </c>
      <c r="G796" t="str">
        <f>IF(F796="","",IF('Time Off Log'!$C796="","•",IF(N('Time Off Log'!$D796)&gt;=IF(Settings!$B$8="Days",1,Settings!$B$9),UPPER(LEFT('Time Off Log'!$C796,1)),LOWER(LEFT('Time Off Log'!$C796,1)))))</f>
        <v/>
      </c>
    </row>
    <row r="797" spans="6:7" x14ac:dyDescent="0.25">
      <c r="F797" t="str">
        <f>IF(OR('Time Off Log'!$A797="",'Time Off Log'!$B797=""),"",'Time Off Log'!$B797&amp;"|"&amp;INT(N('Time Off Log'!$A797)))</f>
        <v/>
      </c>
      <c r="G797" t="str">
        <f>IF(F797="","",IF('Time Off Log'!$C797="","•",IF(N('Time Off Log'!$D797)&gt;=IF(Settings!$B$8="Days",1,Settings!$B$9),UPPER(LEFT('Time Off Log'!$C797,1)),LOWER(LEFT('Time Off Log'!$C797,1)))))</f>
        <v/>
      </c>
    </row>
    <row r="798" spans="6:7" x14ac:dyDescent="0.25">
      <c r="F798" t="str">
        <f>IF(OR('Time Off Log'!$A798="",'Time Off Log'!$B798=""),"",'Time Off Log'!$B798&amp;"|"&amp;INT(N('Time Off Log'!$A798)))</f>
        <v/>
      </c>
      <c r="G798" t="str">
        <f>IF(F798="","",IF('Time Off Log'!$C798="","•",IF(N('Time Off Log'!$D798)&gt;=IF(Settings!$B$8="Days",1,Settings!$B$9),UPPER(LEFT('Time Off Log'!$C798,1)),LOWER(LEFT('Time Off Log'!$C798,1)))))</f>
        <v/>
      </c>
    </row>
    <row r="799" spans="6:7" x14ac:dyDescent="0.25">
      <c r="F799" t="str">
        <f>IF(OR('Time Off Log'!$A799="",'Time Off Log'!$B799=""),"",'Time Off Log'!$B799&amp;"|"&amp;INT(N('Time Off Log'!$A799)))</f>
        <v/>
      </c>
      <c r="G799" t="str">
        <f>IF(F799="","",IF('Time Off Log'!$C799="","•",IF(N('Time Off Log'!$D799)&gt;=IF(Settings!$B$8="Days",1,Settings!$B$9),UPPER(LEFT('Time Off Log'!$C799,1)),LOWER(LEFT('Time Off Log'!$C799,1)))))</f>
        <v/>
      </c>
    </row>
    <row r="800" spans="6:7" x14ac:dyDescent="0.25">
      <c r="F800" t="str">
        <f>IF(OR('Time Off Log'!$A800="",'Time Off Log'!$B800=""),"",'Time Off Log'!$B800&amp;"|"&amp;INT(N('Time Off Log'!$A800)))</f>
        <v/>
      </c>
      <c r="G800" t="str">
        <f>IF(F800="","",IF('Time Off Log'!$C800="","•",IF(N('Time Off Log'!$D800)&gt;=IF(Settings!$B$8="Days",1,Settings!$B$9),UPPER(LEFT('Time Off Log'!$C800,1)),LOWER(LEFT('Time Off Log'!$C800,1)))))</f>
        <v/>
      </c>
    </row>
    <row r="801" spans="6:7" x14ac:dyDescent="0.25">
      <c r="F801" t="str">
        <f>IF(OR('Time Off Log'!$A801="",'Time Off Log'!$B801=""),"",'Time Off Log'!$B801&amp;"|"&amp;INT(N('Time Off Log'!$A801)))</f>
        <v/>
      </c>
      <c r="G801" t="str">
        <f>IF(F801="","",IF('Time Off Log'!$C801="","•",IF(N('Time Off Log'!$D801)&gt;=IF(Settings!$B$8="Days",1,Settings!$B$9),UPPER(LEFT('Time Off Log'!$C801,1)),LOWER(LEFT('Time Off Log'!$C801,1)))))</f>
        <v/>
      </c>
    </row>
    <row r="802" spans="6:7" x14ac:dyDescent="0.25">
      <c r="F802" t="str">
        <f>IF(OR('Time Off Log'!$A802="",'Time Off Log'!$B802=""),"",'Time Off Log'!$B802&amp;"|"&amp;INT(N('Time Off Log'!$A802)))</f>
        <v/>
      </c>
      <c r="G802" t="str">
        <f>IF(F802="","",IF('Time Off Log'!$C802="","•",IF(N('Time Off Log'!$D802)&gt;=IF(Settings!$B$8="Days",1,Settings!$B$9),UPPER(LEFT('Time Off Log'!$C802,1)),LOWER(LEFT('Time Off Log'!$C802,1)))))</f>
        <v/>
      </c>
    </row>
    <row r="803" spans="6:7" x14ac:dyDescent="0.25">
      <c r="F803" t="str">
        <f>IF(OR('Time Off Log'!$A803="",'Time Off Log'!$B803=""),"",'Time Off Log'!$B803&amp;"|"&amp;INT(N('Time Off Log'!$A803)))</f>
        <v/>
      </c>
      <c r="G803" t="str">
        <f>IF(F803="","",IF('Time Off Log'!$C803="","•",IF(N('Time Off Log'!$D803)&gt;=IF(Settings!$B$8="Days",1,Settings!$B$9),UPPER(LEFT('Time Off Log'!$C803,1)),LOWER(LEFT('Time Off Log'!$C803,1)))))</f>
        <v/>
      </c>
    </row>
    <row r="804" spans="6:7" x14ac:dyDescent="0.25">
      <c r="F804" t="str">
        <f>IF(OR('Time Off Log'!$A804="",'Time Off Log'!$B804=""),"",'Time Off Log'!$B804&amp;"|"&amp;INT(N('Time Off Log'!$A804)))</f>
        <v/>
      </c>
      <c r="G804" t="str">
        <f>IF(F804="","",IF('Time Off Log'!$C804="","•",IF(N('Time Off Log'!$D804)&gt;=IF(Settings!$B$8="Days",1,Settings!$B$9),UPPER(LEFT('Time Off Log'!$C804,1)),LOWER(LEFT('Time Off Log'!$C804,1)))))</f>
        <v/>
      </c>
    </row>
    <row r="805" spans="6:7" x14ac:dyDescent="0.25">
      <c r="F805" t="str">
        <f>IF(OR('Time Off Log'!$A805="",'Time Off Log'!$B805=""),"",'Time Off Log'!$B805&amp;"|"&amp;INT(N('Time Off Log'!$A805)))</f>
        <v/>
      </c>
      <c r="G805" t="str">
        <f>IF(F805="","",IF('Time Off Log'!$C805="","•",IF(N('Time Off Log'!$D805)&gt;=IF(Settings!$B$8="Days",1,Settings!$B$9),UPPER(LEFT('Time Off Log'!$C805,1)),LOWER(LEFT('Time Off Log'!$C805,1)))))</f>
        <v/>
      </c>
    </row>
    <row r="806" spans="6:7" x14ac:dyDescent="0.25">
      <c r="F806" t="str">
        <f>IF(OR('Time Off Log'!$A806="",'Time Off Log'!$B806=""),"",'Time Off Log'!$B806&amp;"|"&amp;INT(N('Time Off Log'!$A806)))</f>
        <v/>
      </c>
      <c r="G806" t="str">
        <f>IF(F806="","",IF('Time Off Log'!$C806="","•",IF(N('Time Off Log'!$D806)&gt;=IF(Settings!$B$8="Days",1,Settings!$B$9),UPPER(LEFT('Time Off Log'!$C806,1)),LOWER(LEFT('Time Off Log'!$C806,1)))))</f>
        <v/>
      </c>
    </row>
    <row r="807" spans="6:7" x14ac:dyDescent="0.25">
      <c r="F807" t="str">
        <f>IF(OR('Time Off Log'!$A807="",'Time Off Log'!$B807=""),"",'Time Off Log'!$B807&amp;"|"&amp;INT(N('Time Off Log'!$A807)))</f>
        <v/>
      </c>
      <c r="G807" t="str">
        <f>IF(F807="","",IF('Time Off Log'!$C807="","•",IF(N('Time Off Log'!$D807)&gt;=IF(Settings!$B$8="Days",1,Settings!$B$9),UPPER(LEFT('Time Off Log'!$C807,1)),LOWER(LEFT('Time Off Log'!$C807,1)))))</f>
        <v/>
      </c>
    </row>
    <row r="808" spans="6:7" x14ac:dyDescent="0.25">
      <c r="F808" t="str">
        <f>IF(OR('Time Off Log'!$A808="",'Time Off Log'!$B808=""),"",'Time Off Log'!$B808&amp;"|"&amp;INT(N('Time Off Log'!$A808)))</f>
        <v/>
      </c>
      <c r="G808" t="str">
        <f>IF(F808="","",IF('Time Off Log'!$C808="","•",IF(N('Time Off Log'!$D808)&gt;=IF(Settings!$B$8="Days",1,Settings!$B$9),UPPER(LEFT('Time Off Log'!$C808,1)),LOWER(LEFT('Time Off Log'!$C808,1)))))</f>
        <v/>
      </c>
    </row>
    <row r="809" spans="6:7" x14ac:dyDescent="0.25">
      <c r="F809" t="str">
        <f>IF(OR('Time Off Log'!$A809="",'Time Off Log'!$B809=""),"",'Time Off Log'!$B809&amp;"|"&amp;INT(N('Time Off Log'!$A809)))</f>
        <v/>
      </c>
      <c r="G809" t="str">
        <f>IF(F809="","",IF('Time Off Log'!$C809="","•",IF(N('Time Off Log'!$D809)&gt;=IF(Settings!$B$8="Days",1,Settings!$B$9),UPPER(LEFT('Time Off Log'!$C809,1)),LOWER(LEFT('Time Off Log'!$C809,1)))))</f>
        <v/>
      </c>
    </row>
    <row r="810" spans="6:7" x14ac:dyDescent="0.25">
      <c r="F810" t="str">
        <f>IF(OR('Time Off Log'!$A810="",'Time Off Log'!$B810=""),"",'Time Off Log'!$B810&amp;"|"&amp;INT(N('Time Off Log'!$A810)))</f>
        <v/>
      </c>
      <c r="G810" t="str">
        <f>IF(F810="","",IF('Time Off Log'!$C810="","•",IF(N('Time Off Log'!$D810)&gt;=IF(Settings!$B$8="Days",1,Settings!$B$9),UPPER(LEFT('Time Off Log'!$C810,1)),LOWER(LEFT('Time Off Log'!$C810,1)))))</f>
        <v/>
      </c>
    </row>
    <row r="811" spans="6:7" x14ac:dyDescent="0.25">
      <c r="F811" t="str">
        <f>IF(OR('Time Off Log'!$A811="",'Time Off Log'!$B811=""),"",'Time Off Log'!$B811&amp;"|"&amp;INT(N('Time Off Log'!$A811)))</f>
        <v/>
      </c>
      <c r="G811" t="str">
        <f>IF(F811="","",IF('Time Off Log'!$C811="","•",IF(N('Time Off Log'!$D811)&gt;=IF(Settings!$B$8="Days",1,Settings!$B$9),UPPER(LEFT('Time Off Log'!$C811,1)),LOWER(LEFT('Time Off Log'!$C811,1)))))</f>
        <v/>
      </c>
    </row>
    <row r="812" spans="6:7" x14ac:dyDescent="0.25">
      <c r="F812" t="str">
        <f>IF(OR('Time Off Log'!$A812="",'Time Off Log'!$B812=""),"",'Time Off Log'!$B812&amp;"|"&amp;INT(N('Time Off Log'!$A812)))</f>
        <v/>
      </c>
      <c r="G812" t="str">
        <f>IF(F812="","",IF('Time Off Log'!$C812="","•",IF(N('Time Off Log'!$D812)&gt;=IF(Settings!$B$8="Days",1,Settings!$B$9),UPPER(LEFT('Time Off Log'!$C812,1)),LOWER(LEFT('Time Off Log'!$C812,1)))))</f>
        <v/>
      </c>
    </row>
    <row r="813" spans="6:7" x14ac:dyDescent="0.25">
      <c r="F813" t="str">
        <f>IF(OR('Time Off Log'!$A813="",'Time Off Log'!$B813=""),"",'Time Off Log'!$B813&amp;"|"&amp;INT(N('Time Off Log'!$A813)))</f>
        <v/>
      </c>
      <c r="G813" t="str">
        <f>IF(F813="","",IF('Time Off Log'!$C813="","•",IF(N('Time Off Log'!$D813)&gt;=IF(Settings!$B$8="Days",1,Settings!$B$9),UPPER(LEFT('Time Off Log'!$C813,1)),LOWER(LEFT('Time Off Log'!$C813,1)))))</f>
        <v/>
      </c>
    </row>
    <row r="814" spans="6:7" x14ac:dyDescent="0.25">
      <c r="F814" t="str">
        <f>IF(OR('Time Off Log'!$A814="",'Time Off Log'!$B814=""),"",'Time Off Log'!$B814&amp;"|"&amp;INT(N('Time Off Log'!$A814)))</f>
        <v/>
      </c>
      <c r="G814" t="str">
        <f>IF(F814="","",IF('Time Off Log'!$C814="","•",IF(N('Time Off Log'!$D814)&gt;=IF(Settings!$B$8="Days",1,Settings!$B$9),UPPER(LEFT('Time Off Log'!$C814,1)),LOWER(LEFT('Time Off Log'!$C814,1)))))</f>
        <v/>
      </c>
    </row>
    <row r="815" spans="6:7" x14ac:dyDescent="0.25">
      <c r="F815" t="str">
        <f>IF(OR('Time Off Log'!$A815="",'Time Off Log'!$B815=""),"",'Time Off Log'!$B815&amp;"|"&amp;INT(N('Time Off Log'!$A815)))</f>
        <v/>
      </c>
      <c r="G815" t="str">
        <f>IF(F815="","",IF('Time Off Log'!$C815="","•",IF(N('Time Off Log'!$D815)&gt;=IF(Settings!$B$8="Days",1,Settings!$B$9),UPPER(LEFT('Time Off Log'!$C815,1)),LOWER(LEFT('Time Off Log'!$C815,1)))))</f>
        <v/>
      </c>
    </row>
    <row r="816" spans="6:7" x14ac:dyDescent="0.25">
      <c r="F816" t="str">
        <f>IF(OR('Time Off Log'!$A816="",'Time Off Log'!$B816=""),"",'Time Off Log'!$B816&amp;"|"&amp;INT(N('Time Off Log'!$A816)))</f>
        <v/>
      </c>
      <c r="G816" t="str">
        <f>IF(F816="","",IF('Time Off Log'!$C816="","•",IF(N('Time Off Log'!$D816)&gt;=IF(Settings!$B$8="Days",1,Settings!$B$9),UPPER(LEFT('Time Off Log'!$C816,1)),LOWER(LEFT('Time Off Log'!$C816,1)))))</f>
        <v/>
      </c>
    </row>
    <row r="817" spans="6:7" x14ac:dyDescent="0.25">
      <c r="F817" t="str">
        <f>IF(OR('Time Off Log'!$A817="",'Time Off Log'!$B817=""),"",'Time Off Log'!$B817&amp;"|"&amp;INT(N('Time Off Log'!$A817)))</f>
        <v/>
      </c>
      <c r="G817" t="str">
        <f>IF(F817="","",IF('Time Off Log'!$C817="","•",IF(N('Time Off Log'!$D817)&gt;=IF(Settings!$B$8="Days",1,Settings!$B$9),UPPER(LEFT('Time Off Log'!$C817,1)),LOWER(LEFT('Time Off Log'!$C817,1)))))</f>
        <v/>
      </c>
    </row>
    <row r="818" spans="6:7" x14ac:dyDescent="0.25">
      <c r="F818" t="str">
        <f>IF(OR('Time Off Log'!$A818="",'Time Off Log'!$B818=""),"",'Time Off Log'!$B818&amp;"|"&amp;INT(N('Time Off Log'!$A818)))</f>
        <v/>
      </c>
      <c r="G818" t="str">
        <f>IF(F818="","",IF('Time Off Log'!$C818="","•",IF(N('Time Off Log'!$D818)&gt;=IF(Settings!$B$8="Days",1,Settings!$B$9),UPPER(LEFT('Time Off Log'!$C818,1)),LOWER(LEFT('Time Off Log'!$C818,1)))))</f>
        <v/>
      </c>
    </row>
    <row r="819" spans="6:7" x14ac:dyDescent="0.25">
      <c r="F819" t="str">
        <f>IF(OR('Time Off Log'!$A819="",'Time Off Log'!$B819=""),"",'Time Off Log'!$B819&amp;"|"&amp;INT(N('Time Off Log'!$A819)))</f>
        <v/>
      </c>
      <c r="G819" t="str">
        <f>IF(F819="","",IF('Time Off Log'!$C819="","•",IF(N('Time Off Log'!$D819)&gt;=IF(Settings!$B$8="Days",1,Settings!$B$9),UPPER(LEFT('Time Off Log'!$C819,1)),LOWER(LEFT('Time Off Log'!$C819,1)))))</f>
        <v/>
      </c>
    </row>
    <row r="820" spans="6:7" x14ac:dyDescent="0.25">
      <c r="F820" t="str">
        <f>IF(OR('Time Off Log'!$A820="",'Time Off Log'!$B820=""),"",'Time Off Log'!$B820&amp;"|"&amp;INT(N('Time Off Log'!$A820)))</f>
        <v/>
      </c>
      <c r="G820" t="str">
        <f>IF(F820="","",IF('Time Off Log'!$C820="","•",IF(N('Time Off Log'!$D820)&gt;=IF(Settings!$B$8="Days",1,Settings!$B$9),UPPER(LEFT('Time Off Log'!$C820,1)),LOWER(LEFT('Time Off Log'!$C820,1)))))</f>
        <v/>
      </c>
    </row>
    <row r="821" spans="6:7" x14ac:dyDescent="0.25">
      <c r="F821" t="str">
        <f>IF(OR('Time Off Log'!$A821="",'Time Off Log'!$B821=""),"",'Time Off Log'!$B821&amp;"|"&amp;INT(N('Time Off Log'!$A821)))</f>
        <v/>
      </c>
      <c r="G821" t="str">
        <f>IF(F821="","",IF('Time Off Log'!$C821="","•",IF(N('Time Off Log'!$D821)&gt;=IF(Settings!$B$8="Days",1,Settings!$B$9),UPPER(LEFT('Time Off Log'!$C821,1)),LOWER(LEFT('Time Off Log'!$C821,1)))))</f>
        <v/>
      </c>
    </row>
    <row r="822" spans="6:7" x14ac:dyDescent="0.25">
      <c r="F822" t="str">
        <f>IF(OR('Time Off Log'!$A822="",'Time Off Log'!$B822=""),"",'Time Off Log'!$B822&amp;"|"&amp;INT(N('Time Off Log'!$A822)))</f>
        <v/>
      </c>
      <c r="G822" t="str">
        <f>IF(F822="","",IF('Time Off Log'!$C822="","•",IF(N('Time Off Log'!$D822)&gt;=IF(Settings!$B$8="Days",1,Settings!$B$9),UPPER(LEFT('Time Off Log'!$C822,1)),LOWER(LEFT('Time Off Log'!$C822,1)))))</f>
        <v/>
      </c>
    </row>
    <row r="823" spans="6:7" x14ac:dyDescent="0.25">
      <c r="F823" t="str">
        <f>IF(OR('Time Off Log'!$A823="",'Time Off Log'!$B823=""),"",'Time Off Log'!$B823&amp;"|"&amp;INT(N('Time Off Log'!$A823)))</f>
        <v/>
      </c>
      <c r="G823" t="str">
        <f>IF(F823="","",IF('Time Off Log'!$C823="","•",IF(N('Time Off Log'!$D823)&gt;=IF(Settings!$B$8="Days",1,Settings!$B$9),UPPER(LEFT('Time Off Log'!$C823,1)),LOWER(LEFT('Time Off Log'!$C823,1)))))</f>
        <v/>
      </c>
    </row>
    <row r="824" spans="6:7" x14ac:dyDescent="0.25">
      <c r="F824" t="str">
        <f>IF(OR('Time Off Log'!$A824="",'Time Off Log'!$B824=""),"",'Time Off Log'!$B824&amp;"|"&amp;INT(N('Time Off Log'!$A824)))</f>
        <v/>
      </c>
      <c r="G824" t="str">
        <f>IF(F824="","",IF('Time Off Log'!$C824="","•",IF(N('Time Off Log'!$D824)&gt;=IF(Settings!$B$8="Days",1,Settings!$B$9),UPPER(LEFT('Time Off Log'!$C824,1)),LOWER(LEFT('Time Off Log'!$C824,1)))))</f>
        <v/>
      </c>
    </row>
    <row r="825" spans="6:7" x14ac:dyDescent="0.25">
      <c r="F825" t="str">
        <f>IF(OR('Time Off Log'!$A825="",'Time Off Log'!$B825=""),"",'Time Off Log'!$B825&amp;"|"&amp;INT(N('Time Off Log'!$A825)))</f>
        <v/>
      </c>
      <c r="G825" t="str">
        <f>IF(F825="","",IF('Time Off Log'!$C825="","•",IF(N('Time Off Log'!$D825)&gt;=IF(Settings!$B$8="Days",1,Settings!$B$9),UPPER(LEFT('Time Off Log'!$C825,1)),LOWER(LEFT('Time Off Log'!$C825,1)))))</f>
        <v/>
      </c>
    </row>
    <row r="826" spans="6:7" x14ac:dyDescent="0.25">
      <c r="F826" t="str">
        <f>IF(OR('Time Off Log'!$A826="",'Time Off Log'!$B826=""),"",'Time Off Log'!$B826&amp;"|"&amp;INT(N('Time Off Log'!$A826)))</f>
        <v/>
      </c>
      <c r="G826" t="str">
        <f>IF(F826="","",IF('Time Off Log'!$C826="","•",IF(N('Time Off Log'!$D826)&gt;=IF(Settings!$B$8="Days",1,Settings!$B$9),UPPER(LEFT('Time Off Log'!$C826,1)),LOWER(LEFT('Time Off Log'!$C826,1)))))</f>
        <v/>
      </c>
    </row>
    <row r="827" spans="6:7" x14ac:dyDescent="0.25">
      <c r="F827" t="str">
        <f>IF(OR('Time Off Log'!$A827="",'Time Off Log'!$B827=""),"",'Time Off Log'!$B827&amp;"|"&amp;INT(N('Time Off Log'!$A827)))</f>
        <v/>
      </c>
      <c r="G827" t="str">
        <f>IF(F827="","",IF('Time Off Log'!$C827="","•",IF(N('Time Off Log'!$D827)&gt;=IF(Settings!$B$8="Days",1,Settings!$B$9),UPPER(LEFT('Time Off Log'!$C827,1)),LOWER(LEFT('Time Off Log'!$C827,1)))))</f>
        <v/>
      </c>
    </row>
    <row r="828" spans="6:7" x14ac:dyDescent="0.25">
      <c r="F828" t="str">
        <f>IF(OR('Time Off Log'!$A828="",'Time Off Log'!$B828=""),"",'Time Off Log'!$B828&amp;"|"&amp;INT(N('Time Off Log'!$A828)))</f>
        <v/>
      </c>
      <c r="G828" t="str">
        <f>IF(F828="","",IF('Time Off Log'!$C828="","•",IF(N('Time Off Log'!$D828)&gt;=IF(Settings!$B$8="Days",1,Settings!$B$9),UPPER(LEFT('Time Off Log'!$C828,1)),LOWER(LEFT('Time Off Log'!$C828,1)))))</f>
        <v/>
      </c>
    </row>
    <row r="829" spans="6:7" x14ac:dyDescent="0.25">
      <c r="F829" t="str">
        <f>IF(OR('Time Off Log'!$A829="",'Time Off Log'!$B829=""),"",'Time Off Log'!$B829&amp;"|"&amp;INT(N('Time Off Log'!$A829)))</f>
        <v/>
      </c>
      <c r="G829" t="str">
        <f>IF(F829="","",IF('Time Off Log'!$C829="","•",IF(N('Time Off Log'!$D829)&gt;=IF(Settings!$B$8="Days",1,Settings!$B$9),UPPER(LEFT('Time Off Log'!$C829,1)),LOWER(LEFT('Time Off Log'!$C829,1)))))</f>
        <v/>
      </c>
    </row>
    <row r="830" spans="6:7" x14ac:dyDescent="0.25">
      <c r="F830" t="str">
        <f>IF(OR('Time Off Log'!$A830="",'Time Off Log'!$B830=""),"",'Time Off Log'!$B830&amp;"|"&amp;INT(N('Time Off Log'!$A830)))</f>
        <v/>
      </c>
      <c r="G830" t="str">
        <f>IF(F830="","",IF('Time Off Log'!$C830="","•",IF(N('Time Off Log'!$D830)&gt;=IF(Settings!$B$8="Days",1,Settings!$B$9),UPPER(LEFT('Time Off Log'!$C830,1)),LOWER(LEFT('Time Off Log'!$C830,1)))))</f>
        <v/>
      </c>
    </row>
    <row r="831" spans="6:7" x14ac:dyDescent="0.25">
      <c r="F831" t="str">
        <f>IF(OR('Time Off Log'!$A831="",'Time Off Log'!$B831=""),"",'Time Off Log'!$B831&amp;"|"&amp;INT(N('Time Off Log'!$A831)))</f>
        <v/>
      </c>
      <c r="G831" t="str">
        <f>IF(F831="","",IF('Time Off Log'!$C831="","•",IF(N('Time Off Log'!$D831)&gt;=IF(Settings!$B$8="Days",1,Settings!$B$9),UPPER(LEFT('Time Off Log'!$C831,1)),LOWER(LEFT('Time Off Log'!$C831,1)))))</f>
        <v/>
      </c>
    </row>
    <row r="832" spans="6:7" x14ac:dyDescent="0.25">
      <c r="F832" t="str">
        <f>IF(OR('Time Off Log'!$A832="",'Time Off Log'!$B832=""),"",'Time Off Log'!$B832&amp;"|"&amp;INT(N('Time Off Log'!$A832)))</f>
        <v/>
      </c>
      <c r="G832" t="str">
        <f>IF(F832="","",IF('Time Off Log'!$C832="","•",IF(N('Time Off Log'!$D832)&gt;=IF(Settings!$B$8="Days",1,Settings!$B$9),UPPER(LEFT('Time Off Log'!$C832,1)),LOWER(LEFT('Time Off Log'!$C832,1)))))</f>
        <v/>
      </c>
    </row>
    <row r="833" spans="6:7" x14ac:dyDescent="0.25">
      <c r="F833" t="str">
        <f>IF(OR('Time Off Log'!$A833="",'Time Off Log'!$B833=""),"",'Time Off Log'!$B833&amp;"|"&amp;INT(N('Time Off Log'!$A833)))</f>
        <v/>
      </c>
      <c r="G833" t="str">
        <f>IF(F833="","",IF('Time Off Log'!$C833="","•",IF(N('Time Off Log'!$D833)&gt;=IF(Settings!$B$8="Days",1,Settings!$B$9),UPPER(LEFT('Time Off Log'!$C833,1)),LOWER(LEFT('Time Off Log'!$C833,1)))))</f>
        <v/>
      </c>
    </row>
    <row r="834" spans="6:7" x14ac:dyDescent="0.25">
      <c r="F834" t="str">
        <f>IF(OR('Time Off Log'!$A834="",'Time Off Log'!$B834=""),"",'Time Off Log'!$B834&amp;"|"&amp;INT(N('Time Off Log'!$A834)))</f>
        <v/>
      </c>
      <c r="G834" t="str">
        <f>IF(F834="","",IF('Time Off Log'!$C834="","•",IF(N('Time Off Log'!$D834)&gt;=IF(Settings!$B$8="Days",1,Settings!$B$9),UPPER(LEFT('Time Off Log'!$C834,1)),LOWER(LEFT('Time Off Log'!$C834,1)))))</f>
        <v/>
      </c>
    </row>
    <row r="835" spans="6:7" x14ac:dyDescent="0.25">
      <c r="F835" t="str">
        <f>IF(OR('Time Off Log'!$A835="",'Time Off Log'!$B835=""),"",'Time Off Log'!$B835&amp;"|"&amp;INT(N('Time Off Log'!$A835)))</f>
        <v/>
      </c>
      <c r="G835" t="str">
        <f>IF(F835="","",IF('Time Off Log'!$C835="","•",IF(N('Time Off Log'!$D835)&gt;=IF(Settings!$B$8="Days",1,Settings!$B$9),UPPER(LEFT('Time Off Log'!$C835,1)),LOWER(LEFT('Time Off Log'!$C835,1)))))</f>
        <v/>
      </c>
    </row>
    <row r="836" spans="6:7" x14ac:dyDescent="0.25">
      <c r="F836" t="str">
        <f>IF(OR('Time Off Log'!$A836="",'Time Off Log'!$B836=""),"",'Time Off Log'!$B836&amp;"|"&amp;INT(N('Time Off Log'!$A836)))</f>
        <v/>
      </c>
      <c r="G836" t="str">
        <f>IF(F836="","",IF('Time Off Log'!$C836="","•",IF(N('Time Off Log'!$D836)&gt;=IF(Settings!$B$8="Days",1,Settings!$B$9),UPPER(LEFT('Time Off Log'!$C836,1)),LOWER(LEFT('Time Off Log'!$C836,1)))))</f>
        <v/>
      </c>
    </row>
    <row r="837" spans="6:7" x14ac:dyDescent="0.25">
      <c r="F837" t="str">
        <f>IF(OR('Time Off Log'!$A837="",'Time Off Log'!$B837=""),"",'Time Off Log'!$B837&amp;"|"&amp;INT(N('Time Off Log'!$A837)))</f>
        <v/>
      </c>
      <c r="G837" t="str">
        <f>IF(F837="","",IF('Time Off Log'!$C837="","•",IF(N('Time Off Log'!$D837)&gt;=IF(Settings!$B$8="Days",1,Settings!$B$9),UPPER(LEFT('Time Off Log'!$C837,1)),LOWER(LEFT('Time Off Log'!$C837,1)))))</f>
        <v/>
      </c>
    </row>
    <row r="838" spans="6:7" x14ac:dyDescent="0.25">
      <c r="F838" t="str">
        <f>IF(OR('Time Off Log'!$A838="",'Time Off Log'!$B838=""),"",'Time Off Log'!$B838&amp;"|"&amp;INT(N('Time Off Log'!$A838)))</f>
        <v/>
      </c>
      <c r="G838" t="str">
        <f>IF(F838="","",IF('Time Off Log'!$C838="","•",IF(N('Time Off Log'!$D838)&gt;=IF(Settings!$B$8="Days",1,Settings!$B$9),UPPER(LEFT('Time Off Log'!$C838,1)),LOWER(LEFT('Time Off Log'!$C838,1)))))</f>
        <v/>
      </c>
    </row>
    <row r="839" spans="6:7" x14ac:dyDescent="0.25">
      <c r="F839" t="str">
        <f>IF(OR('Time Off Log'!$A839="",'Time Off Log'!$B839=""),"",'Time Off Log'!$B839&amp;"|"&amp;INT(N('Time Off Log'!$A839)))</f>
        <v/>
      </c>
      <c r="G839" t="str">
        <f>IF(F839="","",IF('Time Off Log'!$C839="","•",IF(N('Time Off Log'!$D839)&gt;=IF(Settings!$B$8="Days",1,Settings!$B$9),UPPER(LEFT('Time Off Log'!$C839,1)),LOWER(LEFT('Time Off Log'!$C839,1)))))</f>
        <v/>
      </c>
    </row>
    <row r="840" spans="6:7" x14ac:dyDescent="0.25">
      <c r="F840" t="str">
        <f>IF(OR('Time Off Log'!$A840="",'Time Off Log'!$B840=""),"",'Time Off Log'!$B840&amp;"|"&amp;INT(N('Time Off Log'!$A840)))</f>
        <v/>
      </c>
      <c r="G840" t="str">
        <f>IF(F840="","",IF('Time Off Log'!$C840="","•",IF(N('Time Off Log'!$D840)&gt;=IF(Settings!$B$8="Days",1,Settings!$B$9),UPPER(LEFT('Time Off Log'!$C840,1)),LOWER(LEFT('Time Off Log'!$C840,1)))))</f>
        <v/>
      </c>
    </row>
    <row r="841" spans="6:7" x14ac:dyDescent="0.25">
      <c r="F841" t="str">
        <f>IF(OR('Time Off Log'!$A841="",'Time Off Log'!$B841=""),"",'Time Off Log'!$B841&amp;"|"&amp;INT(N('Time Off Log'!$A841)))</f>
        <v/>
      </c>
      <c r="G841" t="str">
        <f>IF(F841="","",IF('Time Off Log'!$C841="","•",IF(N('Time Off Log'!$D841)&gt;=IF(Settings!$B$8="Days",1,Settings!$B$9),UPPER(LEFT('Time Off Log'!$C841,1)),LOWER(LEFT('Time Off Log'!$C841,1)))))</f>
        <v/>
      </c>
    </row>
    <row r="842" spans="6:7" x14ac:dyDescent="0.25">
      <c r="F842" t="str">
        <f>IF(OR('Time Off Log'!$A842="",'Time Off Log'!$B842=""),"",'Time Off Log'!$B842&amp;"|"&amp;INT(N('Time Off Log'!$A842)))</f>
        <v/>
      </c>
      <c r="G842" t="str">
        <f>IF(F842="","",IF('Time Off Log'!$C842="","•",IF(N('Time Off Log'!$D842)&gt;=IF(Settings!$B$8="Days",1,Settings!$B$9),UPPER(LEFT('Time Off Log'!$C842,1)),LOWER(LEFT('Time Off Log'!$C842,1)))))</f>
        <v/>
      </c>
    </row>
    <row r="843" spans="6:7" x14ac:dyDescent="0.25">
      <c r="F843" t="str">
        <f>IF(OR('Time Off Log'!$A843="",'Time Off Log'!$B843=""),"",'Time Off Log'!$B843&amp;"|"&amp;INT(N('Time Off Log'!$A843)))</f>
        <v/>
      </c>
      <c r="G843" t="str">
        <f>IF(F843="","",IF('Time Off Log'!$C843="","•",IF(N('Time Off Log'!$D843)&gt;=IF(Settings!$B$8="Days",1,Settings!$B$9),UPPER(LEFT('Time Off Log'!$C843,1)),LOWER(LEFT('Time Off Log'!$C843,1)))))</f>
        <v/>
      </c>
    </row>
    <row r="844" spans="6:7" x14ac:dyDescent="0.25">
      <c r="F844" t="str">
        <f>IF(OR('Time Off Log'!$A844="",'Time Off Log'!$B844=""),"",'Time Off Log'!$B844&amp;"|"&amp;INT(N('Time Off Log'!$A844)))</f>
        <v/>
      </c>
      <c r="G844" t="str">
        <f>IF(F844="","",IF('Time Off Log'!$C844="","•",IF(N('Time Off Log'!$D844)&gt;=IF(Settings!$B$8="Days",1,Settings!$B$9),UPPER(LEFT('Time Off Log'!$C844,1)),LOWER(LEFT('Time Off Log'!$C844,1)))))</f>
        <v/>
      </c>
    </row>
    <row r="845" spans="6:7" x14ac:dyDescent="0.25">
      <c r="F845" t="str">
        <f>IF(OR('Time Off Log'!$A845="",'Time Off Log'!$B845=""),"",'Time Off Log'!$B845&amp;"|"&amp;INT(N('Time Off Log'!$A845)))</f>
        <v/>
      </c>
      <c r="G845" t="str">
        <f>IF(F845="","",IF('Time Off Log'!$C845="","•",IF(N('Time Off Log'!$D845)&gt;=IF(Settings!$B$8="Days",1,Settings!$B$9),UPPER(LEFT('Time Off Log'!$C845,1)),LOWER(LEFT('Time Off Log'!$C845,1)))))</f>
        <v/>
      </c>
    </row>
    <row r="846" spans="6:7" x14ac:dyDescent="0.25">
      <c r="F846" t="str">
        <f>IF(OR('Time Off Log'!$A846="",'Time Off Log'!$B846=""),"",'Time Off Log'!$B846&amp;"|"&amp;INT(N('Time Off Log'!$A846)))</f>
        <v/>
      </c>
      <c r="G846" t="str">
        <f>IF(F846="","",IF('Time Off Log'!$C846="","•",IF(N('Time Off Log'!$D846)&gt;=IF(Settings!$B$8="Days",1,Settings!$B$9),UPPER(LEFT('Time Off Log'!$C846,1)),LOWER(LEFT('Time Off Log'!$C846,1)))))</f>
        <v/>
      </c>
    </row>
    <row r="847" spans="6:7" x14ac:dyDescent="0.25">
      <c r="F847" t="str">
        <f>IF(OR('Time Off Log'!$A847="",'Time Off Log'!$B847=""),"",'Time Off Log'!$B847&amp;"|"&amp;INT(N('Time Off Log'!$A847)))</f>
        <v/>
      </c>
      <c r="G847" t="str">
        <f>IF(F847="","",IF('Time Off Log'!$C847="","•",IF(N('Time Off Log'!$D847)&gt;=IF(Settings!$B$8="Days",1,Settings!$B$9),UPPER(LEFT('Time Off Log'!$C847,1)),LOWER(LEFT('Time Off Log'!$C847,1)))))</f>
        <v/>
      </c>
    </row>
    <row r="848" spans="6:7" x14ac:dyDescent="0.25">
      <c r="F848" t="str">
        <f>IF(OR('Time Off Log'!$A848="",'Time Off Log'!$B848=""),"",'Time Off Log'!$B848&amp;"|"&amp;INT(N('Time Off Log'!$A848)))</f>
        <v/>
      </c>
      <c r="G848" t="str">
        <f>IF(F848="","",IF('Time Off Log'!$C848="","•",IF(N('Time Off Log'!$D848)&gt;=IF(Settings!$B$8="Days",1,Settings!$B$9),UPPER(LEFT('Time Off Log'!$C848,1)),LOWER(LEFT('Time Off Log'!$C848,1)))))</f>
        <v/>
      </c>
    </row>
    <row r="849" spans="6:7" x14ac:dyDescent="0.25">
      <c r="F849" t="str">
        <f>IF(OR('Time Off Log'!$A849="",'Time Off Log'!$B849=""),"",'Time Off Log'!$B849&amp;"|"&amp;INT(N('Time Off Log'!$A849)))</f>
        <v/>
      </c>
      <c r="G849" t="str">
        <f>IF(F849="","",IF('Time Off Log'!$C849="","•",IF(N('Time Off Log'!$D849)&gt;=IF(Settings!$B$8="Days",1,Settings!$B$9),UPPER(LEFT('Time Off Log'!$C849,1)),LOWER(LEFT('Time Off Log'!$C849,1)))))</f>
        <v/>
      </c>
    </row>
    <row r="850" spans="6:7" x14ac:dyDescent="0.25">
      <c r="F850" t="str">
        <f>IF(OR('Time Off Log'!$A850="",'Time Off Log'!$B850=""),"",'Time Off Log'!$B850&amp;"|"&amp;INT(N('Time Off Log'!$A850)))</f>
        <v/>
      </c>
      <c r="G850" t="str">
        <f>IF(F850="","",IF('Time Off Log'!$C850="","•",IF(N('Time Off Log'!$D850)&gt;=IF(Settings!$B$8="Days",1,Settings!$B$9),UPPER(LEFT('Time Off Log'!$C850,1)),LOWER(LEFT('Time Off Log'!$C850,1)))))</f>
        <v/>
      </c>
    </row>
    <row r="851" spans="6:7" x14ac:dyDescent="0.25">
      <c r="F851" t="str">
        <f>IF(OR('Time Off Log'!$A851="",'Time Off Log'!$B851=""),"",'Time Off Log'!$B851&amp;"|"&amp;INT(N('Time Off Log'!$A851)))</f>
        <v/>
      </c>
      <c r="G851" t="str">
        <f>IF(F851="","",IF('Time Off Log'!$C851="","•",IF(N('Time Off Log'!$D851)&gt;=IF(Settings!$B$8="Days",1,Settings!$B$9),UPPER(LEFT('Time Off Log'!$C851,1)),LOWER(LEFT('Time Off Log'!$C851,1)))))</f>
        <v/>
      </c>
    </row>
    <row r="852" spans="6:7" x14ac:dyDescent="0.25">
      <c r="F852" t="str">
        <f>IF(OR('Time Off Log'!$A852="",'Time Off Log'!$B852=""),"",'Time Off Log'!$B852&amp;"|"&amp;INT(N('Time Off Log'!$A852)))</f>
        <v/>
      </c>
      <c r="G852" t="str">
        <f>IF(F852="","",IF('Time Off Log'!$C852="","•",IF(N('Time Off Log'!$D852)&gt;=IF(Settings!$B$8="Days",1,Settings!$B$9),UPPER(LEFT('Time Off Log'!$C852,1)),LOWER(LEFT('Time Off Log'!$C852,1)))))</f>
        <v/>
      </c>
    </row>
    <row r="853" spans="6:7" x14ac:dyDescent="0.25">
      <c r="F853" t="str">
        <f>IF(OR('Time Off Log'!$A853="",'Time Off Log'!$B853=""),"",'Time Off Log'!$B853&amp;"|"&amp;INT(N('Time Off Log'!$A853)))</f>
        <v/>
      </c>
      <c r="G853" t="str">
        <f>IF(F853="","",IF('Time Off Log'!$C853="","•",IF(N('Time Off Log'!$D853)&gt;=IF(Settings!$B$8="Days",1,Settings!$B$9),UPPER(LEFT('Time Off Log'!$C853,1)),LOWER(LEFT('Time Off Log'!$C853,1)))))</f>
        <v/>
      </c>
    </row>
    <row r="854" spans="6:7" x14ac:dyDescent="0.25">
      <c r="F854" t="str">
        <f>IF(OR('Time Off Log'!$A854="",'Time Off Log'!$B854=""),"",'Time Off Log'!$B854&amp;"|"&amp;INT(N('Time Off Log'!$A854)))</f>
        <v/>
      </c>
      <c r="G854" t="str">
        <f>IF(F854="","",IF('Time Off Log'!$C854="","•",IF(N('Time Off Log'!$D854)&gt;=IF(Settings!$B$8="Days",1,Settings!$B$9),UPPER(LEFT('Time Off Log'!$C854,1)),LOWER(LEFT('Time Off Log'!$C854,1)))))</f>
        <v/>
      </c>
    </row>
    <row r="855" spans="6:7" x14ac:dyDescent="0.25">
      <c r="F855" t="str">
        <f>IF(OR('Time Off Log'!$A855="",'Time Off Log'!$B855=""),"",'Time Off Log'!$B855&amp;"|"&amp;INT(N('Time Off Log'!$A855)))</f>
        <v/>
      </c>
      <c r="G855" t="str">
        <f>IF(F855="","",IF('Time Off Log'!$C855="","•",IF(N('Time Off Log'!$D855)&gt;=IF(Settings!$B$8="Days",1,Settings!$B$9),UPPER(LEFT('Time Off Log'!$C855,1)),LOWER(LEFT('Time Off Log'!$C855,1)))))</f>
        <v/>
      </c>
    </row>
    <row r="856" spans="6:7" x14ac:dyDescent="0.25">
      <c r="F856" t="str">
        <f>IF(OR('Time Off Log'!$A856="",'Time Off Log'!$B856=""),"",'Time Off Log'!$B856&amp;"|"&amp;INT(N('Time Off Log'!$A856)))</f>
        <v/>
      </c>
      <c r="G856" t="str">
        <f>IF(F856="","",IF('Time Off Log'!$C856="","•",IF(N('Time Off Log'!$D856)&gt;=IF(Settings!$B$8="Days",1,Settings!$B$9),UPPER(LEFT('Time Off Log'!$C856,1)),LOWER(LEFT('Time Off Log'!$C856,1)))))</f>
        <v/>
      </c>
    </row>
    <row r="857" spans="6:7" x14ac:dyDescent="0.25">
      <c r="F857" t="str">
        <f>IF(OR('Time Off Log'!$A857="",'Time Off Log'!$B857=""),"",'Time Off Log'!$B857&amp;"|"&amp;INT(N('Time Off Log'!$A857)))</f>
        <v/>
      </c>
      <c r="G857" t="str">
        <f>IF(F857="","",IF('Time Off Log'!$C857="","•",IF(N('Time Off Log'!$D857)&gt;=IF(Settings!$B$8="Days",1,Settings!$B$9),UPPER(LEFT('Time Off Log'!$C857,1)),LOWER(LEFT('Time Off Log'!$C857,1)))))</f>
        <v/>
      </c>
    </row>
    <row r="858" spans="6:7" x14ac:dyDescent="0.25">
      <c r="F858" t="str">
        <f>IF(OR('Time Off Log'!$A858="",'Time Off Log'!$B858=""),"",'Time Off Log'!$B858&amp;"|"&amp;INT(N('Time Off Log'!$A858)))</f>
        <v/>
      </c>
      <c r="G858" t="str">
        <f>IF(F858="","",IF('Time Off Log'!$C858="","•",IF(N('Time Off Log'!$D858)&gt;=IF(Settings!$B$8="Days",1,Settings!$B$9),UPPER(LEFT('Time Off Log'!$C858,1)),LOWER(LEFT('Time Off Log'!$C858,1)))))</f>
        <v/>
      </c>
    </row>
    <row r="859" spans="6:7" x14ac:dyDescent="0.25">
      <c r="F859" t="str">
        <f>IF(OR('Time Off Log'!$A859="",'Time Off Log'!$B859=""),"",'Time Off Log'!$B859&amp;"|"&amp;INT(N('Time Off Log'!$A859)))</f>
        <v/>
      </c>
      <c r="G859" t="str">
        <f>IF(F859="","",IF('Time Off Log'!$C859="","•",IF(N('Time Off Log'!$D859)&gt;=IF(Settings!$B$8="Days",1,Settings!$B$9),UPPER(LEFT('Time Off Log'!$C859,1)),LOWER(LEFT('Time Off Log'!$C859,1)))))</f>
        <v/>
      </c>
    </row>
    <row r="860" spans="6:7" x14ac:dyDescent="0.25">
      <c r="F860" t="str">
        <f>IF(OR('Time Off Log'!$A860="",'Time Off Log'!$B860=""),"",'Time Off Log'!$B860&amp;"|"&amp;INT(N('Time Off Log'!$A860)))</f>
        <v/>
      </c>
      <c r="G860" t="str">
        <f>IF(F860="","",IF('Time Off Log'!$C860="","•",IF(N('Time Off Log'!$D860)&gt;=IF(Settings!$B$8="Days",1,Settings!$B$9),UPPER(LEFT('Time Off Log'!$C860,1)),LOWER(LEFT('Time Off Log'!$C860,1)))))</f>
        <v/>
      </c>
    </row>
    <row r="861" spans="6:7" x14ac:dyDescent="0.25">
      <c r="F861" t="str">
        <f>IF(OR('Time Off Log'!$A861="",'Time Off Log'!$B861=""),"",'Time Off Log'!$B861&amp;"|"&amp;INT(N('Time Off Log'!$A861)))</f>
        <v/>
      </c>
      <c r="G861" t="str">
        <f>IF(F861="","",IF('Time Off Log'!$C861="","•",IF(N('Time Off Log'!$D861)&gt;=IF(Settings!$B$8="Days",1,Settings!$B$9),UPPER(LEFT('Time Off Log'!$C861,1)),LOWER(LEFT('Time Off Log'!$C861,1)))))</f>
        <v/>
      </c>
    </row>
    <row r="862" spans="6:7" x14ac:dyDescent="0.25">
      <c r="F862" t="str">
        <f>IF(OR('Time Off Log'!$A862="",'Time Off Log'!$B862=""),"",'Time Off Log'!$B862&amp;"|"&amp;INT(N('Time Off Log'!$A862)))</f>
        <v/>
      </c>
      <c r="G862" t="str">
        <f>IF(F862="","",IF('Time Off Log'!$C862="","•",IF(N('Time Off Log'!$D862)&gt;=IF(Settings!$B$8="Days",1,Settings!$B$9),UPPER(LEFT('Time Off Log'!$C862,1)),LOWER(LEFT('Time Off Log'!$C862,1)))))</f>
        <v/>
      </c>
    </row>
    <row r="863" spans="6:7" x14ac:dyDescent="0.25">
      <c r="F863" t="str">
        <f>IF(OR('Time Off Log'!$A863="",'Time Off Log'!$B863=""),"",'Time Off Log'!$B863&amp;"|"&amp;INT(N('Time Off Log'!$A863)))</f>
        <v/>
      </c>
      <c r="G863" t="str">
        <f>IF(F863="","",IF('Time Off Log'!$C863="","•",IF(N('Time Off Log'!$D863)&gt;=IF(Settings!$B$8="Days",1,Settings!$B$9),UPPER(LEFT('Time Off Log'!$C863,1)),LOWER(LEFT('Time Off Log'!$C863,1)))))</f>
        <v/>
      </c>
    </row>
    <row r="864" spans="6:7" x14ac:dyDescent="0.25">
      <c r="F864" t="str">
        <f>IF(OR('Time Off Log'!$A864="",'Time Off Log'!$B864=""),"",'Time Off Log'!$B864&amp;"|"&amp;INT(N('Time Off Log'!$A864)))</f>
        <v/>
      </c>
      <c r="G864" t="str">
        <f>IF(F864="","",IF('Time Off Log'!$C864="","•",IF(N('Time Off Log'!$D864)&gt;=IF(Settings!$B$8="Days",1,Settings!$B$9),UPPER(LEFT('Time Off Log'!$C864,1)),LOWER(LEFT('Time Off Log'!$C864,1)))))</f>
        <v/>
      </c>
    </row>
    <row r="865" spans="6:7" x14ac:dyDescent="0.25">
      <c r="F865" t="str">
        <f>IF(OR('Time Off Log'!$A865="",'Time Off Log'!$B865=""),"",'Time Off Log'!$B865&amp;"|"&amp;INT(N('Time Off Log'!$A865)))</f>
        <v/>
      </c>
      <c r="G865" t="str">
        <f>IF(F865="","",IF('Time Off Log'!$C865="","•",IF(N('Time Off Log'!$D865)&gt;=IF(Settings!$B$8="Days",1,Settings!$B$9),UPPER(LEFT('Time Off Log'!$C865,1)),LOWER(LEFT('Time Off Log'!$C865,1)))))</f>
        <v/>
      </c>
    </row>
    <row r="866" spans="6:7" x14ac:dyDescent="0.25">
      <c r="F866" t="str">
        <f>IF(OR('Time Off Log'!$A866="",'Time Off Log'!$B866=""),"",'Time Off Log'!$B866&amp;"|"&amp;INT(N('Time Off Log'!$A866)))</f>
        <v/>
      </c>
      <c r="G866" t="str">
        <f>IF(F866="","",IF('Time Off Log'!$C866="","•",IF(N('Time Off Log'!$D866)&gt;=IF(Settings!$B$8="Days",1,Settings!$B$9),UPPER(LEFT('Time Off Log'!$C866,1)),LOWER(LEFT('Time Off Log'!$C866,1)))))</f>
        <v/>
      </c>
    </row>
    <row r="867" spans="6:7" x14ac:dyDescent="0.25">
      <c r="F867" t="str">
        <f>IF(OR('Time Off Log'!$A867="",'Time Off Log'!$B867=""),"",'Time Off Log'!$B867&amp;"|"&amp;INT(N('Time Off Log'!$A867)))</f>
        <v/>
      </c>
      <c r="G867" t="str">
        <f>IF(F867="","",IF('Time Off Log'!$C867="","•",IF(N('Time Off Log'!$D867)&gt;=IF(Settings!$B$8="Days",1,Settings!$B$9),UPPER(LEFT('Time Off Log'!$C867,1)),LOWER(LEFT('Time Off Log'!$C867,1)))))</f>
        <v/>
      </c>
    </row>
    <row r="868" spans="6:7" x14ac:dyDescent="0.25">
      <c r="F868" t="str">
        <f>IF(OR('Time Off Log'!$A868="",'Time Off Log'!$B868=""),"",'Time Off Log'!$B868&amp;"|"&amp;INT(N('Time Off Log'!$A868)))</f>
        <v/>
      </c>
      <c r="G868" t="str">
        <f>IF(F868="","",IF('Time Off Log'!$C868="","•",IF(N('Time Off Log'!$D868)&gt;=IF(Settings!$B$8="Days",1,Settings!$B$9),UPPER(LEFT('Time Off Log'!$C868,1)),LOWER(LEFT('Time Off Log'!$C868,1)))))</f>
        <v/>
      </c>
    </row>
    <row r="869" spans="6:7" x14ac:dyDescent="0.25">
      <c r="F869" t="str">
        <f>IF(OR('Time Off Log'!$A869="",'Time Off Log'!$B869=""),"",'Time Off Log'!$B869&amp;"|"&amp;INT(N('Time Off Log'!$A869)))</f>
        <v/>
      </c>
      <c r="G869" t="str">
        <f>IF(F869="","",IF('Time Off Log'!$C869="","•",IF(N('Time Off Log'!$D869)&gt;=IF(Settings!$B$8="Days",1,Settings!$B$9),UPPER(LEFT('Time Off Log'!$C869,1)),LOWER(LEFT('Time Off Log'!$C869,1)))))</f>
        <v/>
      </c>
    </row>
    <row r="870" spans="6:7" x14ac:dyDescent="0.25">
      <c r="F870" t="str">
        <f>IF(OR('Time Off Log'!$A870="",'Time Off Log'!$B870=""),"",'Time Off Log'!$B870&amp;"|"&amp;INT(N('Time Off Log'!$A870)))</f>
        <v/>
      </c>
      <c r="G870" t="str">
        <f>IF(F870="","",IF('Time Off Log'!$C870="","•",IF(N('Time Off Log'!$D870)&gt;=IF(Settings!$B$8="Days",1,Settings!$B$9),UPPER(LEFT('Time Off Log'!$C870,1)),LOWER(LEFT('Time Off Log'!$C870,1)))))</f>
        <v/>
      </c>
    </row>
    <row r="871" spans="6:7" x14ac:dyDescent="0.25">
      <c r="F871" t="str">
        <f>IF(OR('Time Off Log'!$A871="",'Time Off Log'!$B871=""),"",'Time Off Log'!$B871&amp;"|"&amp;INT(N('Time Off Log'!$A871)))</f>
        <v/>
      </c>
      <c r="G871" t="str">
        <f>IF(F871="","",IF('Time Off Log'!$C871="","•",IF(N('Time Off Log'!$D871)&gt;=IF(Settings!$B$8="Days",1,Settings!$B$9),UPPER(LEFT('Time Off Log'!$C871,1)),LOWER(LEFT('Time Off Log'!$C871,1)))))</f>
        <v/>
      </c>
    </row>
    <row r="872" spans="6:7" x14ac:dyDescent="0.25">
      <c r="F872" t="str">
        <f>IF(OR('Time Off Log'!$A872="",'Time Off Log'!$B872=""),"",'Time Off Log'!$B872&amp;"|"&amp;INT(N('Time Off Log'!$A872)))</f>
        <v/>
      </c>
      <c r="G872" t="str">
        <f>IF(F872="","",IF('Time Off Log'!$C872="","•",IF(N('Time Off Log'!$D872)&gt;=IF(Settings!$B$8="Days",1,Settings!$B$9),UPPER(LEFT('Time Off Log'!$C872,1)),LOWER(LEFT('Time Off Log'!$C872,1)))))</f>
        <v/>
      </c>
    </row>
    <row r="873" spans="6:7" x14ac:dyDescent="0.25">
      <c r="F873" t="str">
        <f>IF(OR('Time Off Log'!$A873="",'Time Off Log'!$B873=""),"",'Time Off Log'!$B873&amp;"|"&amp;INT(N('Time Off Log'!$A873)))</f>
        <v/>
      </c>
      <c r="G873" t="str">
        <f>IF(F873="","",IF('Time Off Log'!$C873="","•",IF(N('Time Off Log'!$D873)&gt;=IF(Settings!$B$8="Days",1,Settings!$B$9),UPPER(LEFT('Time Off Log'!$C873,1)),LOWER(LEFT('Time Off Log'!$C873,1)))))</f>
        <v/>
      </c>
    </row>
    <row r="874" spans="6:7" x14ac:dyDescent="0.25">
      <c r="F874" t="str">
        <f>IF(OR('Time Off Log'!$A874="",'Time Off Log'!$B874=""),"",'Time Off Log'!$B874&amp;"|"&amp;INT(N('Time Off Log'!$A874)))</f>
        <v/>
      </c>
      <c r="G874" t="str">
        <f>IF(F874="","",IF('Time Off Log'!$C874="","•",IF(N('Time Off Log'!$D874)&gt;=IF(Settings!$B$8="Days",1,Settings!$B$9),UPPER(LEFT('Time Off Log'!$C874,1)),LOWER(LEFT('Time Off Log'!$C874,1)))))</f>
        <v/>
      </c>
    </row>
    <row r="875" spans="6:7" x14ac:dyDescent="0.25">
      <c r="F875" t="str">
        <f>IF(OR('Time Off Log'!$A875="",'Time Off Log'!$B875=""),"",'Time Off Log'!$B875&amp;"|"&amp;INT(N('Time Off Log'!$A875)))</f>
        <v/>
      </c>
      <c r="G875" t="str">
        <f>IF(F875="","",IF('Time Off Log'!$C875="","•",IF(N('Time Off Log'!$D875)&gt;=IF(Settings!$B$8="Days",1,Settings!$B$9),UPPER(LEFT('Time Off Log'!$C875,1)),LOWER(LEFT('Time Off Log'!$C875,1)))))</f>
        <v/>
      </c>
    </row>
    <row r="876" spans="6:7" x14ac:dyDescent="0.25">
      <c r="F876" t="str">
        <f>IF(OR('Time Off Log'!$A876="",'Time Off Log'!$B876=""),"",'Time Off Log'!$B876&amp;"|"&amp;INT(N('Time Off Log'!$A876)))</f>
        <v/>
      </c>
      <c r="G876" t="str">
        <f>IF(F876="","",IF('Time Off Log'!$C876="","•",IF(N('Time Off Log'!$D876)&gt;=IF(Settings!$B$8="Days",1,Settings!$B$9),UPPER(LEFT('Time Off Log'!$C876,1)),LOWER(LEFT('Time Off Log'!$C876,1)))))</f>
        <v/>
      </c>
    </row>
    <row r="877" spans="6:7" x14ac:dyDescent="0.25">
      <c r="F877" t="str">
        <f>IF(OR('Time Off Log'!$A877="",'Time Off Log'!$B877=""),"",'Time Off Log'!$B877&amp;"|"&amp;INT(N('Time Off Log'!$A877)))</f>
        <v/>
      </c>
      <c r="G877" t="str">
        <f>IF(F877="","",IF('Time Off Log'!$C877="","•",IF(N('Time Off Log'!$D877)&gt;=IF(Settings!$B$8="Days",1,Settings!$B$9),UPPER(LEFT('Time Off Log'!$C877,1)),LOWER(LEFT('Time Off Log'!$C877,1)))))</f>
        <v/>
      </c>
    </row>
    <row r="878" spans="6:7" x14ac:dyDescent="0.25">
      <c r="F878" t="str">
        <f>IF(OR('Time Off Log'!$A878="",'Time Off Log'!$B878=""),"",'Time Off Log'!$B878&amp;"|"&amp;INT(N('Time Off Log'!$A878)))</f>
        <v/>
      </c>
      <c r="G878" t="str">
        <f>IF(F878="","",IF('Time Off Log'!$C878="","•",IF(N('Time Off Log'!$D878)&gt;=IF(Settings!$B$8="Days",1,Settings!$B$9),UPPER(LEFT('Time Off Log'!$C878,1)),LOWER(LEFT('Time Off Log'!$C878,1)))))</f>
        <v/>
      </c>
    </row>
    <row r="879" spans="6:7" x14ac:dyDescent="0.25">
      <c r="F879" t="str">
        <f>IF(OR('Time Off Log'!$A879="",'Time Off Log'!$B879=""),"",'Time Off Log'!$B879&amp;"|"&amp;INT(N('Time Off Log'!$A879)))</f>
        <v/>
      </c>
      <c r="G879" t="str">
        <f>IF(F879="","",IF('Time Off Log'!$C879="","•",IF(N('Time Off Log'!$D879)&gt;=IF(Settings!$B$8="Days",1,Settings!$B$9),UPPER(LEFT('Time Off Log'!$C879,1)),LOWER(LEFT('Time Off Log'!$C879,1)))))</f>
        <v/>
      </c>
    </row>
    <row r="880" spans="6:7" x14ac:dyDescent="0.25">
      <c r="F880" t="str">
        <f>IF(OR('Time Off Log'!$A880="",'Time Off Log'!$B880=""),"",'Time Off Log'!$B880&amp;"|"&amp;INT(N('Time Off Log'!$A880)))</f>
        <v/>
      </c>
      <c r="G880" t="str">
        <f>IF(F880="","",IF('Time Off Log'!$C880="","•",IF(N('Time Off Log'!$D880)&gt;=IF(Settings!$B$8="Days",1,Settings!$B$9),UPPER(LEFT('Time Off Log'!$C880,1)),LOWER(LEFT('Time Off Log'!$C880,1)))))</f>
        <v/>
      </c>
    </row>
    <row r="881" spans="6:7" x14ac:dyDescent="0.25">
      <c r="F881" t="str">
        <f>IF(OR('Time Off Log'!$A881="",'Time Off Log'!$B881=""),"",'Time Off Log'!$B881&amp;"|"&amp;INT(N('Time Off Log'!$A881)))</f>
        <v/>
      </c>
      <c r="G881" t="str">
        <f>IF(F881="","",IF('Time Off Log'!$C881="","•",IF(N('Time Off Log'!$D881)&gt;=IF(Settings!$B$8="Days",1,Settings!$B$9),UPPER(LEFT('Time Off Log'!$C881,1)),LOWER(LEFT('Time Off Log'!$C881,1)))))</f>
        <v/>
      </c>
    </row>
    <row r="882" spans="6:7" x14ac:dyDescent="0.25">
      <c r="F882" t="str">
        <f>IF(OR('Time Off Log'!$A882="",'Time Off Log'!$B882=""),"",'Time Off Log'!$B882&amp;"|"&amp;INT(N('Time Off Log'!$A882)))</f>
        <v/>
      </c>
      <c r="G882" t="str">
        <f>IF(F882="","",IF('Time Off Log'!$C882="","•",IF(N('Time Off Log'!$D882)&gt;=IF(Settings!$B$8="Days",1,Settings!$B$9),UPPER(LEFT('Time Off Log'!$C882,1)),LOWER(LEFT('Time Off Log'!$C882,1)))))</f>
        <v/>
      </c>
    </row>
    <row r="883" spans="6:7" x14ac:dyDescent="0.25">
      <c r="F883" t="str">
        <f>IF(OR('Time Off Log'!$A883="",'Time Off Log'!$B883=""),"",'Time Off Log'!$B883&amp;"|"&amp;INT(N('Time Off Log'!$A883)))</f>
        <v/>
      </c>
      <c r="G883" t="str">
        <f>IF(F883="","",IF('Time Off Log'!$C883="","•",IF(N('Time Off Log'!$D883)&gt;=IF(Settings!$B$8="Days",1,Settings!$B$9),UPPER(LEFT('Time Off Log'!$C883,1)),LOWER(LEFT('Time Off Log'!$C883,1)))))</f>
        <v/>
      </c>
    </row>
    <row r="884" spans="6:7" x14ac:dyDescent="0.25">
      <c r="F884" t="str">
        <f>IF(OR('Time Off Log'!$A884="",'Time Off Log'!$B884=""),"",'Time Off Log'!$B884&amp;"|"&amp;INT(N('Time Off Log'!$A884)))</f>
        <v/>
      </c>
      <c r="G884" t="str">
        <f>IF(F884="","",IF('Time Off Log'!$C884="","•",IF(N('Time Off Log'!$D884)&gt;=IF(Settings!$B$8="Days",1,Settings!$B$9),UPPER(LEFT('Time Off Log'!$C884,1)),LOWER(LEFT('Time Off Log'!$C884,1)))))</f>
        <v/>
      </c>
    </row>
    <row r="885" spans="6:7" x14ac:dyDescent="0.25">
      <c r="F885" t="str">
        <f>IF(OR('Time Off Log'!$A885="",'Time Off Log'!$B885=""),"",'Time Off Log'!$B885&amp;"|"&amp;INT(N('Time Off Log'!$A885)))</f>
        <v/>
      </c>
      <c r="G885" t="str">
        <f>IF(F885="","",IF('Time Off Log'!$C885="","•",IF(N('Time Off Log'!$D885)&gt;=IF(Settings!$B$8="Days",1,Settings!$B$9),UPPER(LEFT('Time Off Log'!$C885,1)),LOWER(LEFT('Time Off Log'!$C885,1)))))</f>
        <v/>
      </c>
    </row>
    <row r="886" spans="6:7" x14ac:dyDescent="0.25">
      <c r="F886" t="str">
        <f>IF(OR('Time Off Log'!$A886="",'Time Off Log'!$B886=""),"",'Time Off Log'!$B886&amp;"|"&amp;INT(N('Time Off Log'!$A886)))</f>
        <v/>
      </c>
      <c r="G886" t="str">
        <f>IF(F886="","",IF('Time Off Log'!$C886="","•",IF(N('Time Off Log'!$D886)&gt;=IF(Settings!$B$8="Days",1,Settings!$B$9),UPPER(LEFT('Time Off Log'!$C886,1)),LOWER(LEFT('Time Off Log'!$C886,1)))))</f>
        <v/>
      </c>
    </row>
    <row r="887" spans="6:7" x14ac:dyDescent="0.25">
      <c r="F887" t="str">
        <f>IF(OR('Time Off Log'!$A887="",'Time Off Log'!$B887=""),"",'Time Off Log'!$B887&amp;"|"&amp;INT(N('Time Off Log'!$A887)))</f>
        <v/>
      </c>
      <c r="G887" t="str">
        <f>IF(F887="","",IF('Time Off Log'!$C887="","•",IF(N('Time Off Log'!$D887)&gt;=IF(Settings!$B$8="Days",1,Settings!$B$9),UPPER(LEFT('Time Off Log'!$C887,1)),LOWER(LEFT('Time Off Log'!$C887,1)))))</f>
        <v/>
      </c>
    </row>
    <row r="888" spans="6:7" x14ac:dyDescent="0.25">
      <c r="F888" t="str">
        <f>IF(OR('Time Off Log'!$A888="",'Time Off Log'!$B888=""),"",'Time Off Log'!$B888&amp;"|"&amp;INT(N('Time Off Log'!$A888)))</f>
        <v/>
      </c>
      <c r="G888" t="str">
        <f>IF(F888="","",IF('Time Off Log'!$C888="","•",IF(N('Time Off Log'!$D888)&gt;=IF(Settings!$B$8="Days",1,Settings!$B$9),UPPER(LEFT('Time Off Log'!$C888,1)),LOWER(LEFT('Time Off Log'!$C888,1)))))</f>
        <v/>
      </c>
    </row>
    <row r="889" spans="6:7" x14ac:dyDescent="0.25">
      <c r="F889" t="str">
        <f>IF(OR('Time Off Log'!$A889="",'Time Off Log'!$B889=""),"",'Time Off Log'!$B889&amp;"|"&amp;INT(N('Time Off Log'!$A889)))</f>
        <v/>
      </c>
      <c r="G889" t="str">
        <f>IF(F889="","",IF('Time Off Log'!$C889="","•",IF(N('Time Off Log'!$D889)&gt;=IF(Settings!$B$8="Days",1,Settings!$B$9),UPPER(LEFT('Time Off Log'!$C889,1)),LOWER(LEFT('Time Off Log'!$C889,1)))))</f>
        <v/>
      </c>
    </row>
    <row r="890" spans="6:7" x14ac:dyDescent="0.25">
      <c r="F890" t="str">
        <f>IF(OR('Time Off Log'!$A890="",'Time Off Log'!$B890=""),"",'Time Off Log'!$B890&amp;"|"&amp;INT(N('Time Off Log'!$A890)))</f>
        <v/>
      </c>
      <c r="G890" t="str">
        <f>IF(F890="","",IF('Time Off Log'!$C890="","•",IF(N('Time Off Log'!$D890)&gt;=IF(Settings!$B$8="Days",1,Settings!$B$9),UPPER(LEFT('Time Off Log'!$C890,1)),LOWER(LEFT('Time Off Log'!$C890,1)))))</f>
        <v/>
      </c>
    </row>
    <row r="891" spans="6:7" x14ac:dyDescent="0.25">
      <c r="F891" t="str">
        <f>IF(OR('Time Off Log'!$A891="",'Time Off Log'!$B891=""),"",'Time Off Log'!$B891&amp;"|"&amp;INT(N('Time Off Log'!$A891)))</f>
        <v/>
      </c>
      <c r="G891" t="str">
        <f>IF(F891="","",IF('Time Off Log'!$C891="","•",IF(N('Time Off Log'!$D891)&gt;=IF(Settings!$B$8="Days",1,Settings!$B$9),UPPER(LEFT('Time Off Log'!$C891,1)),LOWER(LEFT('Time Off Log'!$C891,1)))))</f>
        <v/>
      </c>
    </row>
    <row r="892" spans="6:7" x14ac:dyDescent="0.25">
      <c r="F892" t="str">
        <f>IF(OR('Time Off Log'!$A892="",'Time Off Log'!$B892=""),"",'Time Off Log'!$B892&amp;"|"&amp;INT(N('Time Off Log'!$A892)))</f>
        <v/>
      </c>
      <c r="G892" t="str">
        <f>IF(F892="","",IF('Time Off Log'!$C892="","•",IF(N('Time Off Log'!$D892)&gt;=IF(Settings!$B$8="Days",1,Settings!$B$9),UPPER(LEFT('Time Off Log'!$C892,1)),LOWER(LEFT('Time Off Log'!$C892,1)))))</f>
        <v/>
      </c>
    </row>
    <row r="893" spans="6:7" x14ac:dyDescent="0.25">
      <c r="F893" t="str">
        <f>IF(OR('Time Off Log'!$A893="",'Time Off Log'!$B893=""),"",'Time Off Log'!$B893&amp;"|"&amp;INT(N('Time Off Log'!$A893)))</f>
        <v/>
      </c>
      <c r="G893" t="str">
        <f>IF(F893="","",IF('Time Off Log'!$C893="","•",IF(N('Time Off Log'!$D893)&gt;=IF(Settings!$B$8="Days",1,Settings!$B$9),UPPER(LEFT('Time Off Log'!$C893,1)),LOWER(LEFT('Time Off Log'!$C893,1)))))</f>
        <v/>
      </c>
    </row>
    <row r="894" spans="6:7" x14ac:dyDescent="0.25">
      <c r="F894" t="str">
        <f>IF(OR('Time Off Log'!$A894="",'Time Off Log'!$B894=""),"",'Time Off Log'!$B894&amp;"|"&amp;INT(N('Time Off Log'!$A894)))</f>
        <v/>
      </c>
      <c r="G894" t="str">
        <f>IF(F894="","",IF('Time Off Log'!$C894="","•",IF(N('Time Off Log'!$D894)&gt;=IF(Settings!$B$8="Days",1,Settings!$B$9),UPPER(LEFT('Time Off Log'!$C894,1)),LOWER(LEFT('Time Off Log'!$C894,1)))))</f>
        <v/>
      </c>
    </row>
    <row r="895" spans="6:7" x14ac:dyDescent="0.25">
      <c r="F895" t="str">
        <f>IF(OR('Time Off Log'!$A895="",'Time Off Log'!$B895=""),"",'Time Off Log'!$B895&amp;"|"&amp;INT(N('Time Off Log'!$A895)))</f>
        <v/>
      </c>
      <c r="G895" t="str">
        <f>IF(F895="","",IF('Time Off Log'!$C895="","•",IF(N('Time Off Log'!$D895)&gt;=IF(Settings!$B$8="Days",1,Settings!$B$9),UPPER(LEFT('Time Off Log'!$C895,1)),LOWER(LEFT('Time Off Log'!$C895,1)))))</f>
        <v/>
      </c>
    </row>
    <row r="896" spans="6:7" x14ac:dyDescent="0.25">
      <c r="F896" t="str">
        <f>IF(OR('Time Off Log'!$A896="",'Time Off Log'!$B896=""),"",'Time Off Log'!$B896&amp;"|"&amp;INT(N('Time Off Log'!$A896)))</f>
        <v/>
      </c>
      <c r="G896" t="str">
        <f>IF(F896="","",IF('Time Off Log'!$C896="","•",IF(N('Time Off Log'!$D896)&gt;=IF(Settings!$B$8="Days",1,Settings!$B$9),UPPER(LEFT('Time Off Log'!$C896,1)),LOWER(LEFT('Time Off Log'!$C896,1)))))</f>
        <v/>
      </c>
    </row>
    <row r="897" spans="6:7" x14ac:dyDescent="0.25">
      <c r="F897" t="str">
        <f>IF(OR('Time Off Log'!$A897="",'Time Off Log'!$B897=""),"",'Time Off Log'!$B897&amp;"|"&amp;INT(N('Time Off Log'!$A897)))</f>
        <v/>
      </c>
      <c r="G897" t="str">
        <f>IF(F897="","",IF('Time Off Log'!$C897="","•",IF(N('Time Off Log'!$D897)&gt;=IF(Settings!$B$8="Days",1,Settings!$B$9),UPPER(LEFT('Time Off Log'!$C897,1)),LOWER(LEFT('Time Off Log'!$C897,1)))))</f>
        <v/>
      </c>
    </row>
    <row r="898" spans="6:7" x14ac:dyDescent="0.25">
      <c r="F898" t="str">
        <f>IF(OR('Time Off Log'!$A898="",'Time Off Log'!$B898=""),"",'Time Off Log'!$B898&amp;"|"&amp;INT(N('Time Off Log'!$A898)))</f>
        <v/>
      </c>
      <c r="G898" t="str">
        <f>IF(F898="","",IF('Time Off Log'!$C898="","•",IF(N('Time Off Log'!$D898)&gt;=IF(Settings!$B$8="Days",1,Settings!$B$9),UPPER(LEFT('Time Off Log'!$C898,1)),LOWER(LEFT('Time Off Log'!$C898,1)))))</f>
        <v/>
      </c>
    </row>
    <row r="899" spans="6:7" x14ac:dyDescent="0.25">
      <c r="F899" t="str">
        <f>IF(OR('Time Off Log'!$A899="",'Time Off Log'!$B899=""),"",'Time Off Log'!$B899&amp;"|"&amp;INT(N('Time Off Log'!$A899)))</f>
        <v/>
      </c>
      <c r="G899" t="str">
        <f>IF(F899="","",IF('Time Off Log'!$C899="","•",IF(N('Time Off Log'!$D899)&gt;=IF(Settings!$B$8="Days",1,Settings!$B$9),UPPER(LEFT('Time Off Log'!$C899,1)),LOWER(LEFT('Time Off Log'!$C899,1)))))</f>
        <v/>
      </c>
    </row>
    <row r="900" spans="6:7" x14ac:dyDescent="0.25">
      <c r="F900" t="str">
        <f>IF(OR('Time Off Log'!$A900="",'Time Off Log'!$B900=""),"",'Time Off Log'!$B900&amp;"|"&amp;INT(N('Time Off Log'!$A900)))</f>
        <v/>
      </c>
      <c r="G900" t="str">
        <f>IF(F900="","",IF('Time Off Log'!$C900="","•",IF(N('Time Off Log'!$D900)&gt;=IF(Settings!$B$8="Days",1,Settings!$B$9),UPPER(LEFT('Time Off Log'!$C900,1)),LOWER(LEFT('Time Off Log'!$C900,1)))))</f>
        <v/>
      </c>
    </row>
    <row r="901" spans="6:7" x14ac:dyDescent="0.25">
      <c r="F901" t="str">
        <f>IF(OR('Time Off Log'!$A901="",'Time Off Log'!$B901=""),"",'Time Off Log'!$B901&amp;"|"&amp;INT(N('Time Off Log'!$A901)))</f>
        <v/>
      </c>
      <c r="G901" t="str">
        <f>IF(F901="","",IF('Time Off Log'!$C901="","•",IF(N('Time Off Log'!$D901)&gt;=IF(Settings!$B$8="Days",1,Settings!$B$9),UPPER(LEFT('Time Off Log'!$C901,1)),LOWER(LEFT('Time Off Log'!$C901,1)))))</f>
        <v/>
      </c>
    </row>
    <row r="902" spans="6:7" x14ac:dyDescent="0.25">
      <c r="F902" t="str">
        <f>IF(OR('Time Off Log'!$A902="",'Time Off Log'!$B902=""),"",'Time Off Log'!$B902&amp;"|"&amp;INT(N('Time Off Log'!$A902)))</f>
        <v/>
      </c>
      <c r="G902" t="str">
        <f>IF(F902="","",IF('Time Off Log'!$C902="","•",IF(N('Time Off Log'!$D902)&gt;=IF(Settings!$B$8="Days",1,Settings!$B$9),UPPER(LEFT('Time Off Log'!$C902,1)),LOWER(LEFT('Time Off Log'!$C902,1)))))</f>
        <v/>
      </c>
    </row>
    <row r="903" spans="6:7" x14ac:dyDescent="0.25">
      <c r="F903" t="str">
        <f>IF(OR('Time Off Log'!$A903="",'Time Off Log'!$B903=""),"",'Time Off Log'!$B903&amp;"|"&amp;INT(N('Time Off Log'!$A903)))</f>
        <v/>
      </c>
      <c r="G903" t="str">
        <f>IF(F903="","",IF('Time Off Log'!$C903="","•",IF(N('Time Off Log'!$D903)&gt;=IF(Settings!$B$8="Days",1,Settings!$B$9),UPPER(LEFT('Time Off Log'!$C903,1)),LOWER(LEFT('Time Off Log'!$C903,1)))))</f>
        <v/>
      </c>
    </row>
    <row r="904" spans="6:7" x14ac:dyDescent="0.25">
      <c r="F904" t="str">
        <f>IF(OR('Time Off Log'!$A904="",'Time Off Log'!$B904=""),"",'Time Off Log'!$B904&amp;"|"&amp;INT(N('Time Off Log'!$A904)))</f>
        <v/>
      </c>
      <c r="G904" t="str">
        <f>IF(F904="","",IF('Time Off Log'!$C904="","•",IF(N('Time Off Log'!$D904)&gt;=IF(Settings!$B$8="Days",1,Settings!$B$9),UPPER(LEFT('Time Off Log'!$C904,1)),LOWER(LEFT('Time Off Log'!$C904,1)))))</f>
        <v/>
      </c>
    </row>
    <row r="905" spans="6:7" x14ac:dyDescent="0.25">
      <c r="F905" t="str">
        <f>IF(OR('Time Off Log'!$A905="",'Time Off Log'!$B905=""),"",'Time Off Log'!$B905&amp;"|"&amp;INT(N('Time Off Log'!$A905)))</f>
        <v/>
      </c>
      <c r="G905" t="str">
        <f>IF(F905="","",IF('Time Off Log'!$C905="","•",IF(N('Time Off Log'!$D905)&gt;=IF(Settings!$B$8="Days",1,Settings!$B$9),UPPER(LEFT('Time Off Log'!$C905,1)),LOWER(LEFT('Time Off Log'!$C905,1)))))</f>
        <v/>
      </c>
    </row>
    <row r="906" spans="6:7" x14ac:dyDescent="0.25">
      <c r="F906" t="str">
        <f>IF(OR('Time Off Log'!$A906="",'Time Off Log'!$B906=""),"",'Time Off Log'!$B906&amp;"|"&amp;INT(N('Time Off Log'!$A906)))</f>
        <v/>
      </c>
      <c r="G906" t="str">
        <f>IF(F906="","",IF('Time Off Log'!$C906="","•",IF(N('Time Off Log'!$D906)&gt;=IF(Settings!$B$8="Days",1,Settings!$B$9),UPPER(LEFT('Time Off Log'!$C906,1)),LOWER(LEFT('Time Off Log'!$C906,1)))))</f>
        <v/>
      </c>
    </row>
    <row r="907" spans="6:7" x14ac:dyDescent="0.25">
      <c r="F907" t="str">
        <f>IF(OR('Time Off Log'!$A907="",'Time Off Log'!$B907=""),"",'Time Off Log'!$B907&amp;"|"&amp;INT(N('Time Off Log'!$A907)))</f>
        <v/>
      </c>
      <c r="G907" t="str">
        <f>IF(F907="","",IF('Time Off Log'!$C907="","•",IF(N('Time Off Log'!$D907)&gt;=IF(Settings!$B$8="Days",1,Settings!$B$9),UPPER(LEFT('Time Off Log'!$C907,1)),LOWER(LEFT('Time Off Log'!$C907,1)))))</f>
        <v/>
      </c>
    </row>
    <row r="908" spans="6:7" x14ac:dyDescent="0.25">
      <c r="F908" t="str">
        <f>IF(OR('Time Off Log'!$A908="",'Time Off Log'!$B908=""),"",'Time Off Log'!$B908&amp;"|"&amp;INT(N('Time Off Log'!$A908)))</f>
        <v/>
      </c>
      <c r="G908" t="str">
        <f>IF(F908="","",IF('Time Off Log'!$C908="","•",IF(N('Time Off Log'!$D908)&gt;=IF(Settings!$B$8="Days",1,Settings!$B$9),UPPER(LEFT('Time Off Log'!$C908,1)),LOWER(LEFT('Time Off Log'!$C908,1)))))</f>
        <v/>
      </c>
    </row>
    <row r="909" spans="6:7" x14ac:dyDescent="0.25">
      <c r="F909" t="str">
        <f>IF(OR('Time Off Log'!$A909="",'Time Off Log'!$B909=""),"",'Time Off Log'!$B909&amp;"|"&amp;INT(N('Time Off Log'!$A909)))</f>
        <v/>
      </c>
      <c r="G909" t="str">
        <f>IF(F909="","",IF('Time Off Log'!$C909="","•",IF(N('Time Off Log'!$D909)&gt;=IF(Settings!$B$8="Days",1,Settings!$B$9),UPPER(LEFT('Time Off Log'!$C909,1)),LOWER(LEFT('Time Off Log'!$C909,1)))))</f>
        <v/>
      </c>
    </row>
    <row r="910" spans="6:7" x14ac:dyDescent="0.25">
      <c r="F910" t="str">
        <f>IF(OR('Time Off Log'!$A910="",'Time Off Log'!$B910=""),"",'Time Off Log'!$B910&amp;"|"&amp;INT(N('Time Off Log'!$A910)))</f>
        <v/>
      </c>
      <c r="G910" t="str">
        <f>IF(F910="","",IF('Time Off Log'!$C910="","•",IF(N('Time Off Log'!$D910)&gt;=IF(Settings!$B$8="Days",1,Settings!$B$9),UPPER(LEFT('Time Off Log'!$C910,1)),LOWER(LEFT('Time Off Log'!$C910,1)))))</f>
        <v/>
      </c>
    </row>
    <row r="911" spans="6:7" x14ac:dyDescent="0.25">
      <c r="F911" t="str">
        <f>IF(OR('Time Off Log'!$A911="",'Time Off Log'!$B911=""),"",'Time Off Log'!$B911&amp;"|"&amp;INT(N('Time Off Log'!$A911)))</f>
        <v/>
      </c>
      <c r="G911" t="str">
        <f>IF(F911="","",IF('Time Off Log'!$C911="","•",IF(N('Time Off Log'!$D911)&gt;=IF(Settings!$B$8="Days",1,Settings!$B$9),UPPER(LEFT('Time Off Log'!$C911,1)),LOWER(LEFT('Time Off Log'!$C911,1)))))</f>
        <v/>
      </c>
    </row>
    <row r="912" spans="6:7" x14ac:dyDescent="0.25">
      <c r="F912" t="str">
        <f>IF(OR('Time Off Log'!$A912="",'Time Off Log'!$B912=""),"",'Time Off Log'!$B912&amp;"|"&amp;INT(N('Time Off Log'!$A912)))</f>
        <v/>
      </c>
      <c r="G912" t="str">
        <f>IF(F912="","",IF('Time Off Log'!$C912="","•",IF(N('Time Off Log'!$D912)&gt;=IF(Settings!$B$8="Days",1,Settings!$B$9),UPPER(LEFT('Time Off Log'!$C912,1)),LOWER(LEFT('Time Off Log'!$C912,1)))))</f>
        <v/>
      </c>
    </row>
    <row r="913" spans="6:7" x14ac:dyDescent="0.25">
      <c r="F913" t="str">
        <f>IF(OR('Time Off Log'!$A913="",'Time Off Log'!$B913=""),"",'Time Off Log'!$B913&amp;"|"&amp;INT(N('Time Off Log'!$A913)))</f>
        <v/>
      </c>
      <c r="G913" t="str">
        <f>IF(F913="","",IF('Time Off Log'!$C913="","•",IF(N('Time Off Log'!$D913)&gt;=IF(Settings!$B$8="Days",1,Settings!$B$9),UPPER(LEFT('Time Off Log'!$C913,1)),LOWER(LEFT('Time Off Log'!$C913,1)))))</f>
        <v/>
      </c>
    </row>
    <row r="914" spans="6:7" x14ac:dyDescent="0.25">
      <c r="F914" t="str">
        <f>IF(OR('Time Off Log'!$A914="",'Time Off Log'!$B914=""),"",'Time Off Log'!$B914&amp;"|"&amp;INT(N('Time Off Log'!$A914)))</f>
        <v/>
      </c>
      <c r="G914" t="str">
        <f>IF(F914="","",IF('Time Off Log'!$C914="","•",IF(N('Time Off Log'!$D914)&gt;=IF(Settings!$B$8="Days",1,Settings!$B$9),UPPER(LEFT('Time Off Log'!$C914,1)),LOWER(LEFT('Time Off Log'!$C914,1)))))</f>
        <v/>
      </c>
    </row>
    <row r="915" spans="6:7" x14ac:dyDescent="0.25">
      <c r="F915" t="str">
        <f>IF(OR('Time Off Log'!$A915="",'Time Off Log'!$B915=""),"",'Time Off Log'!$B915&amp;"|"&amp;INT(N('Time Off Log'!$A915)))</f>
        <v/>
      </c>
      <c r="G915" t="str">
        <f>IF(F915="","",IF('Time Off Log'!$C915="","•",IF(N('Time Off Log'!$D915)&gt;=IF(Settings!$B$8="Days",1,Settings!$B$9),UPPER(LEFT('Time Off Log'!$C915,1)),LOWER(LEFT('Time Off Log'!$C915,1)))))</f>
        <v/>
      </c>
    </row>
    <row r="916" spans="6:7" x14ac:dyDescent="0.25">
      <c r="F916" t="str">
        <f>IF(OR('Time Off Log'!$A916="",'Time Off Log'!$B916=""),"",'Time Off Log'!$B916&amp;"|"&amp;INT(N('Time Off Log'!$A916)))</f>
        <v/>
      </c>
      <c r="G916" t="str">
        <f>IF(F916="","",IF('Time Off Log'!$C916="","•",IF(N('Time Off Log'!$D916)&gt;=IF(Settings!$B$8="Days",1,Settings!$B$9),UPPER(LEFT('Time Off Log'!$C916,1)),LOWER(LEFT('Time Off Log'!$C916,1)))))</f>
        <v/>
      </c>
    </row>
    <row r="917" spans="6:7" x14ac:dyDescent="0.25">
      <c r="F917" t="str">
        <f>IF(OR('Time Off Log'!$A917="",'Time Off Log'!$B917=""),"",'Time Off Log'!$B917&amp;"|"&amp;INT(N('Time Off Log'!$A917)))</f>
        <v/>
      </c>
      <c r="G917" t="str">
        <f>IF(F917="","",IF('Time Off Log'!$C917="","•",IF(N('Time Off Log'!$D917)&gt;=IF(Settings!$B$8="Days",1,Settings!$B$9),UPPER(LEFT('Time Off Log'!$C917,1)),LOWER(LEFT('Time Off Log'!$C917,1)))))</f>
        <v/>
      </c>
    </row>
    <row r="918" spans="6:7" x14ac:dyDescent="0.25">
      <c r="F918" t="str">
        <f>IF(OR('Time Off Log'!$A918="",'Time Off Log'!$B918=""),"",'Time Off Log'!$B918&amp;"|"&amp;INT(N('Time Off Log'!$A918)))</f>
        <v/>
      </c>
      <c r="G918" t="str">
        <f>IF(F918="","",IF('Time Off Log'!$C918="","•",IF(N('Time Off Log'!$D918)&gt;=IF(Settings!$B$8="Days",1,Settings!$B$9),UPPER(LEFT('Time Off Log'!$C918,1)),LOWER(LEFT('Time Off Log'!$C918,1)))))</f>
        <v/>
      </c>
    </row>
    <row r="919" spans="6:7" x14ac:dyDescent="0.25">
      <c r="F919" t="str">
        <f>IF(OR('Time Off Log'!$A919="",'Time Off Log'!$B919=""),"",'Time Off Log'!$B919&amp;"|"&amp;INT(N('Time Off Log'!$A919)))</f>
        <v/>
      </c>
      <c r="G919" t="str">
        <f>IF(F919="","",IF('Time Off Log'!$C919="","•",IF(N('Time Off Log'!$D919)&gt;=IF(Settings!$B$8="Days",1,Settings!$B$9),UPPER(LEFT('Time Off Log'!$C919,1)),LOWER(LEFT('Time Off Log'!$C919,1)))))</f>
        <v/>
      </c>
    </row>
    <row r="920" spans="6:7" x14ac:dyDescent="0.25">
      <c r="F920" t="str">
        <f>IF(OR('Time Off Log'!$A920="",'Time Off Log'!$B920=""),"",'Time Off Log'!$B920&amp;"|"&amp;INT(N('Time Off Log'!$A920)))</f>
        <v/>
      </c>
      <c r="G920" t="str">
        <f>IF(F920="","",IF('Time Off Log'!$C920="","•",IF(N('Time Off Log'!$D920)&gt;=IF(Settings!$B$8="Days",1,Settings!$B$9),UPPER(LEFT('Time Off Log'!$C920,1)),LOWER(LEFT('Time Off Log'!$C920,1)))))</f>
        <v/>
      </c>
    </row>
    <row r="921" spans="6:7" x14ac:dyDescent="0.25">
      <c r="F921" t="str">
        <f>IF(OR('Time Off Log'!$A921="",'Time Off Log'!$B921=""),"",'Time Off Log'!$B921&amp;"|"&amp;INT(N('Time Off Log'!$A921)))</f>
        <v/>
      </c>
      <c r="G921" t="str">
        <f>IF(F921="","",IF('Time Off Log'!$C921="","•",IF(N('Time Off Log'!$D921)&gt;=IF(Settings!$B$8="Days",1,Settings!$B$9),UPPER(LEFT('Time Off Log'!$C921,1)),LOWER(LEFT('Time Off Log'!$C921,1)))))</f>
        <v/>
      </c>
    </row>
    <row r="922" spans="6:7" x14ac:dyDescent="0.25">
      <c r="F922" t="str">
        <f>IF(OR('Time Off Log'!$A922="",'Time Off Log'!$B922=""),"",'Time Off Log'!$B922&amp;"|"&amp;INT(N('Time Off Log'!$A922)))</f>
        <v/>
      </c>
      <c r="G922" t="str">
        <f>IF(F922="","",IF('Time Off Log'!$C922="","•",IF(N('Time Off Log'!$D922)&gt;=IF(Settings!$B$8="Days",1,Settings!$B$9),UPPER(LEFT('Time Off Log'!$C922,1)),LOWER(LEFT('Time Off Log'!$C922,1)))))</f>
        <v/>
      </c>
    </row>
    <row r="923" spans="6:7" x14ac:dyDescent="0.25">
      <c r="F923" t="str">
        <f>IF(OR('Time Off Log'!$A923="",'Time Off Log'!$B923=""),"",'Time Off Log'!$B923&amp;"|"&amp;INT(N('Time Off Log'!$A923)))</f>
        <v/>
      </c>
      <c r="G923" t="str">
        <f>IF(F923="","",IF('Time Off Log'!$C923="","•",IF(N('Time Off Log'!$D923)&gt;=IF(Settings!$B$8="Days",1,Settings!$B$9),UPPER(LEFT('Time Off Log'!$C923,1)),LOWER(LEFT('Time Off Log'!$C923,1)))))</f>
        <v/>
      </c>
    </row>
    <row r="924" spans="6:7" x14ac:dyDescent="0.25">
      <c r="F924" t="str">
        <f>IF(OR('Time Off Log'!$A924="",'Time Off Log'!$B924=""),"",'Time Off Log'!$B924&amp;"|"&amp;INT(N('Time Off Log'!$A924)))</f>
        <v/>
      </c>
      <c r="G924" t="str">
        <f>IF(F924="","",IF('Time Off Log'!$C924="","•",IF(N('Time Off Log'!$D924)&gt;=IF(Settings!$B$8="Days",1,Settings!$B$9),UPPER(LEFT('Time Off Log'!$C924,1)),LOWER(LEFT('Time Off Log'!$C924,1)))))</f>
        <v/>
      </c>
    </row>
    <row r="925" spans="6:7" x14ac:dyDescent="0.25">
      <c r="F925" t="str">
        <f>IF(OR('Time Off Log'!$A925="",'Time Off Log'!$B925=""),"",'Time Off Log'!$B925&amp;"|"&amp;INT(N('Time Off Log'!$A925)))</f>
        <v/>
      </c>
      <c r="G925" t="str">
        <f>IF(F925="","",IF('Time Off Log'!$C925="","•",IF(N('Time Off Log'!$D925)&gt;=IF(Settings!$B$8="Days",1,Settings!$B$9),UPPER(LEFT('Time Off Log'!$C925,1)),LOWER(LEFT('Time Off Log'!$C925,1)))))</f>
        <v/>
      </c>
    </row>
    <row r="926" spans="6:7" x14ac:dyDescent="0.25">
      <c r="F926" t="str">
        <f>IF(OR('Time Off Log'!$A926="",'Time Off Log'!$B926=""),"",'Time Off Log'!$B926&amp;"|"&amp;INT(N('Time Off Log'!$A926)))</f>
        <v/>
      </c>
      <c r="G926" t="str">
        <f>IF(F926="","",IF('Time Off Log'!$C926="","•",IF(N('Time Off Log'!$D926)&gt;=IF(Settings!$B$8="Days",1,Settings!$B$9),UPPER(LEFT('Time Off Log'!$C926,1)),LOWER(LEFT('Time Off Log'!$C926,1)))))</f>
        <v/>
      </c>
    </row>
    <row r="927" spans="6:7" x14ac:dyDescent="0.25">
      <c r="F927" t="str">
        <f>IF(OR('Time Off Log'!$A927="",'Time Off Log'!$B927=""),"",'Time Off Log'!$B927&amp;"|"&amp;INT(N('Time Off Log'!$A927)))</f>
        <v/>
      </c>
      <c r="G927" t="str">
        <f>IF(F927="","",IF('Time Off Log'!$C927="","•",IF(N('Time Off Log'!$D927)&gt;=IF(Settings!$B$8="Days",1,Settings!$B$9),UPPER(LEFT('Time Off Log'!$C927,1)),LOWER(LEFT('Time Off Log'!$C927,1)))))</f>
        <v/>
      </c>
    </row>
    <row r="928" spans="6:7" x14ac:dyDescent="0.25">
      <c r="F928" t="str">
        <f>IF(OR('Time Off Log'!$A928="",'Time Off Log'!$B928=""),"",'Time Off Log'!$B928&amp;"|"&amp;INT(N('Time Off Log'!$A928)))</f>
        <v/>
      </c>
      <c r="G928" t="str">
        <f>IF(F928="","",IF('Time Off Log'!$C928="","•",IF(N('Time Off Log'!$D928)&gt;=IF(Settings!$B$8="Days",1,Settings!$B$9),UPPER(LEFT('Time Off Log'!$C928,1)),LOWER(LEFT('Time Off Log'!$C928,1)))))</f>
        <v/>
      </c>
    </row>
    <row r="929" spans="6:7" x14ac:dyDescent="0.25">
      <c r="F929" t="str">
        <f>IF(OR('Time Off Log'!$A929="",'Time Off Log'!$B929=""),"",'Time Off Log'!$B929&amp;"|"&amp;INT(N('Time Off Log'!$A929)))</f>
        <v/>
      </c>
      <c r="G929" t="str">
        <f>IF(F929="","",IF('Time Off Log'!$C929="","•",IF(N('Time Off Log'!$D929)&gt;=IF(Settings!$B$8="Days",1,Settings!$B$9),UPPER(LEFT('Time Off Log'!$C929,1)),LOWER(LEFT('Time Off Log'!$C929,1)))))</f>
        <v/>
      </c>
    </row>
    <row r="930" spans="6:7" x14ac:dyDescent="0.25">
      <c r="F930" t="str">
        <f>IF(OR('Time Off Log'!$A930="",'Time Off Log'!$B930=""),"",'Time Off Log'!$B930&amp;"|"&amp;INT(N('Time Off Log'!$A930)))</f>
        <v/>
      </c>
      <c r="G930" t="str">
        <f>IF(F930="","",IF('Time Off Log'!$C930="","•",IF(N('Time Off Log'!$D930)&gt;=IF(Settings!$B$8="Days",1,Settings!$B$9),UPPER(LEFT('Time Off Log'!$C930,1)),LOWER(LEFT('Time Off Log'!$C930,1)))))</f>
        <v/>
      </c>
    </row>
    <row r="931" spans="6:7" x14ac:dyDescent="0.25">
      <c r="F931" t="str">
        <f>IF(OR('Time Off Log'!$A931="",'Time Off Log'!$B931=""),"",'Time Off Log'!$B931&amp;"|"&amp;INT(N('Time Off Log'!$A931)))</f>
        <v/>
      </c>
      <c r="G931" t="str">
        <f>IF(F931="","",IF('Time Off Log'!$C931="","•",IF(N('Time Off Log'!$D931)&gt;=IF(Settings!$B$8="Days",1,Settings!$B$9),UPPER(LEFT('Time Off Log'!$C931,1)),LOWER(LEFT('Time Off Log'!$C931,1)))))</f>
        <v/>
      </c>
    </row>
    <row r="932" spans="6:7" x14ac:dyDescent="0.25">
      <c r="F932" t="str">
        <f>IF(OR('Time Off Log'!$A932="",'Time Off Log'!$B932=""),"",'Time Off Log'!$B932&amp;"|"&amp;INT(N('Time Off Log'!$A932)))</f>
        <v/>
      </c>
      <c r="G932" t="str">
        <f>IF(F932="","",IF('Time Off Log'!$C932="","•",IF(N('Time Off Log'!$D932)&gt;=IF(Settings!$B$8="Days",1,Settings!$B$9),UPPER(LEFT('Time Off Log'!$C932,1)),LOWER(LEFT('Time Off Log'!$C932,1)))))</f>
        <v/>
      </c>
    </row>
    <row r="933" spans="6:7" x14ac:dyDescent="0.25">
      <c r="F933" t="str">
        <f>IF(OR('Time Off Log'!$A933="",'Time Off Log'!$B933=""),"",'Time Off Log'!$B933&amp;"|"&amp;INT(N('Time Off Log'!$A933)))</f>
        <v/>
      </c>
      <c r="G933" t="str">
        <f>IF(F933="","",IF('Time Off Log'!$C933="","•",IF(N('Time Off Log'!$D933)&gt;=IF(Settings!$B$8="Days",1,Settings!$B$9),UPPER(LEFT('Time Off Log'!$C933,1)),LOWER(LEFT('Time Off Log'!$C933,1)))))</f>
        <v/>
      </c>
    </row>
    <row r="934" spans="6:7" x14ac:dyDescent="0.25">
      <c r="F934" t="str">
        <f>IF(OR('Time Off Log'!$A934="",'Time Off Log'!$B934=""),"",'Time Off Log'!$B934&amp;"|"&amp;INT(N('Time Off Log'!$A934)))</f>
        <v/>
      </c>
      <c r="G934" t="str">
        <f>IF(F934="","",IF('Time Off Log'!$C934="","•",IF(N('Time Off Log'!$D934)&gt;=IF(Settings!$B$8="Days",1,Settings!$B$9),UPPER(LEFT('Time Off Log'!$C934,1)),LOWER(LEFT('Time Off Log'!$C934,1)))))</f>
        <v/>
      </c>
    </row>
    <row r="935" spans="6:7" x14ac:dyDescent="0.25">
      <c r="F935" t="str">
        <f>IF(OR('Time Off Log'!$A935="",'Time Off Log'!$B935=""),"",'Time Off Log'!$B935&amp;"|"&amp;INT(N('Time Off Log'!$A935)))</f>
        <v/>
      </c>
      <c r="G935" t="str">
        <f>IF(F935="","",IF('Time Off Log'!$C935="","•",IF(N('Time Off Log'!$D935)&gt;=IF(Settings!$B$8="Days",1,Settings!$B$9),UPPER(LEFT('Time Off Log'!$C935,1)),LOWER(LEFT('Time Off Log'!$C935,1)))))</f>
        <v/>
      </c>
    </row>
    <row r="936" spans="6:7" x14ac:dyDescent="0.25">
      <c r="F936" t="str">
        <f>IF(OR('Time Off Log'!$A936="",'Time Off Log'!$B936=""),"",'Time Off Log'!$B936&amp;"|"&amp;INT(N('Time Off Log'!$A936)))</f>
        <v/>
      </c>
      <c r="G936" t="str">
        <f>IF(F936="","",IF('Time Off Log'!$C936="","•",IF(N('Time Off Log'!$D936)&gt;=IF(Settings!$B$8="Days",1,Settings!$B$9),UPPER(LEFT('Time Off Log'!$C936,1)),LOWER(LEFT('Time Off Log'!$C936,1)))))</f>
        <v/>
      </c>
    </row>
    <row r="937" spans="6:7" x14ac:dyDescent="0.25">
      <c r="F937" t="str">
        <f>IF(OR('Time Off Log'!$A937="",'Time Off Log'!$B937=""),"",'Time Off Log'!$B937&amp;"|"&amp;INT(N('Time Off Log'!$A937)))</f>
        <v/>
      </c>
      <c r="G937" t="str">
        <f>IF(F937="","",IF('Time Off Log'!$C937="","•",IF(N('Time Off Log'!$D937)&gt;=IF(Settings!$B$8="Days",1,Settings!$B$9),UPPER(LEFT('Time Off Log'!$C937,1)),LOWER(LEFT('Time Off Log'!$C937,1)))))</f>
        <v/>
      </c>
    </row>
    <row r="938" spans="6:7" x14ac:dyDescent="0.25">
      <c r="F938" t="str">
        <f>IF(OR('Time Off Log'!$A938="",'Time Off Log'!$B938=""),"",'Time Off Log'!$B938&amp;"|"&amp;INT(N('Time Off Log'!$A938)))</f>
        <v/>
      </c>
      <c r="G938" t="str">
        <f>IF(F938="","",IF('Time Off Log'!$C938="","•",IF(N('Time Off Log'!$D938)&gt;=IF(Settings!$B$8="Days",1,Settings!$B$9),UPPER(LEFT('Time Off Log'!$C938,1)),LOWER(LEFT('Time Off Log'!$C938,1)))))</f>
        <v/>
      </c>
    </row>
    <row r="939" spans="6:7" x14ac:dyDescent="0.25">
      <c r="F939" t="str">
        <f>IF(OR('Time Off Log'!$A939="",'Time Off Log'!$B939=""),"",'Time Off Log'!$B939&amp;"|"&amp;INT(N('Time Off Log'!$A939)))</f>
        <v/>
      </c>
      <c r="G939" t="str">
        <f>IF(F939="","",IF('Time Off Log'!$C939="","•",IF(N('Time Off Log'!$D939)&gt;=IF(Settings!$B$8="Days",1,Settings!$B$9),UPPER(LEFT('Time Off Log'!$C939,1)),LOWER(LEFT('Time Off Log'!$C939,1)))))</f>
        <v/>
      </c>
    </row>
    <row r="940" spans="6:7" x14ac:dyDescent="0.25">
      <c r="F940" t="str">
        <f>IF(OR('Time Off Log'!$A940="",'Time Off Log'!$B940=""),"",'Time Off Log'!$B940&amp;"|"&amp;INT(N('Time Off Log'!$A940)))</f>
        <v/>
      </c>
      <c r="G940" t="str">
        <f>IF(F940="","",IF('Time Off Log'!$C940="","•",IF(N('Time Off Log'!$D940)&gt;=IF(Settings!$B$8="Days",1,Settings!$B$9),UPPER(LEFT('Time Off Log'!$C940,1)),LOWER(LEFT('Time Off Log'!$C940,1)))))</f>
        <v/>
      </c>
    </row>
    <row r="941" spans="6:7" x14ac:dyDescent="0.25">
      <c r="F941" t="str">
        <f>IF(OR('Time Off Log'!$A941="",'Time Off Log'!$B941=""),"",'Time Off Log'!$B941&amp;"|"&amp;INT(N('Time Off Log'!$A941)))</f>
        <v/>
      </c>
      <c r="G941" t="str">
        <f>IF(F941="","",IF('Time Off Log'!$C941="","•",IF(N('Time Off Log'!$D941)&gt;=IF(Settings!$B$8="Days",1,Settings!$B$9),UPPER(LEFT('Time Off Log'!$C941,1)),LOWER(LEFT('Time Off Log'!$C941,1)))))</f>
        <v/>
      </c>
    </row>
    <row r="942" spans="6:7" x14ac:dyDescent="0.25">
      <c r="F942" t="str">
        <f>IF(OR('Time Off Log'!$A942="",'Time Off Log'!$B942=""),"",'Time Off Log'!$B942&amp;"|"&amp;INT(N('Time Off Log'!$A942)))</f>
        <v/>
      </c>
      <c r="G942" t="str">
        <f>IF(F942="","",IF('Time Off Log'!$C942="","•",IF(N('Time Off Log'!$D942)&gt;=IF(Settings!$B$8="Days",1,Settings!$B$9),UPPER(LEFT('Time Off Log'!$C942,1)),LOWER(LEFT('Time Off Log'!$C942,1)))))</f>
        <v/>
      </c>
    </row>
    <row r="943" spans="6:7" x14ac:dyDescent="0.25">
      <c r="F943" t="str">
        <f>IF(OR('Time Off Log'!$A943="",'Time Off Log'!$B943=""),"",'Time Off Log'!$B943&amp;"|"&amp;INT(N('Time Off Log'!$A943)))</f>
        <v/>
      </c>
      <c r="G943" t="str">
        <f>IF(F943="","",IF('Time Off Log'!$C943="","•",IF(N('Time Off Log'!$D943)&gt;=IF(Settings!$B$8="Days",1,Settings!$B$9),UPPER(LEFT('Time Off Log'!$C943,1)),LOWER(LEFT('Time Off Log'!$C943,1)))))</f>
        <v/>
      </c>
    </row>
    <row r="944" spans="6:7" x14ac:dyDescent="0.25">
      <c r="F944" t="str">
        <f>IF(OR('Time Off Log'!$A944="",'Time Off Log'!$B944=""),"",'Time Off Log'!$B944&amp;"|"&amp;INT(N('Time Off Log'!$A944)))</f>
        <v/>
      </c>
      <c r="G944" t="str">
        <f>IF(F944="","",IF('Time Off Log'!$C944="","•",IF(N('Time Off Log'!$D944)&gt;=IF(Settings!$B$8="Days",1,Settings!$B$9),UPPER(LEFT('Time Off Log'!$C944,1)),LOWER(LEFT('Time Off Log'!$C944,1)))))</f>
        <v/>
      </c>
    </row>
    <row r="945" spans="6:7" x14ac:dyDescent="0.25">
      <c r="F945" t="str">
        <f>IF(OR('Time Off Log'!$A945="",'Time Off Log'!$B945=""),"",'Time Off Log'!$B945&amp;"|"&amp;INT(N('Time Off Log'!$A945)))</f>
        <v/>
      </c>
      <c r="G945" t="str">
        <f>IF(F945="","",IF('Time Off Log'!$C945="","•",IF(N('Time Off Log'!$D945)&gt;=IF(Settings!$B$8="Days",1,Settings!$B$9),UPPER(LEFT('Time Off Log'!$C945,1)),LOWER(LEFT('Time Off Log'!$C945,1)))))</f>
        <v/>
      </c>
    </row>
    <row r="946" spans="6:7" x14ac:dyDescent="0.25">
      <c r="F946" t="str">
        <f>IF(OR('Time Off Log'!$A946="",'Time Off Log'!$B946=""),"",'Time Off Log'!$B946&amp;"|"&amp;INT(N('Time Off Log'!$A946)))</f>
        <v/>
      </c>
      <c r="G946" t="str">
        <f>IF(F946="","",IF('Time Off Log'!$C946="","•",IF(N('Time Off Log'!$D946)&gt;=IF(Settings!$B$8="Days",1,Settings!$B$9),UPPER(LEFT('Time Off Log'!$C946,1)),LOWER(LEFT('Time Off Log'!$C946,1)))))</f>
        <v/>
      </c>
    </row>
    <row r="947" spans="6:7" x14ac:dyDescent="0.25">
      <c r="F947" t="str">
        <f>IF(OR('Time Off Log'!$A947="",'Time Off Log'!$B947=""),"",'Time Off Log'!$B947&amp;"|"&amp;INT(N('Time Off Log'!$A947)))</f>
        <v/>
      </c>
      <c r="G947" t="str">
        <f>IF(F947="","",IF('Time Off Log'!$C947="","•",IF(N('Time Off Log'!$D947)&gt;=IF(Settings!$B$8="Days",1,Settings!$B$9),UPPER(LEFT('Time Off Log'!$C947,1)),LOWER(LEFT('Time Off Log'!$C947,1)))))</f>
        <v/>
      </c>
    </row>
    <row r="948" spans="6:7" x14ac:dyDescent="0.25">
      <c r="F948" t="str">
        <f>IF(OR('Time Off Log'!$A948="",'Time Off Log'!$B948=""),"",'Time Off Log'!$B948&amp;"|"&amp;INT(N('Time Off Log'!$A948)))</f>
        <v/>
      </c>
      <c r="G948" t="str">
        <f>IF(F948="","",IF('Time Off Log'!$C948="","•",IF(N('Time Off Log'!$D948)&gt;=IF(Settings!$B$8="Days",1,Settings!$B$9),UPPER(LEFT('Time Off Log'!$C948,1)),LOWER(LEFT('Time Off Log'!$C948,1)))))</f>
        <v/>
      </c>
    </row>
    <row r="949" spans="6:7" x14ac:dyDescent="0.25">
      <c r="F949" t="str">
        <f>IF(OR('Time Off Log'!$A949="",'Time Off Log'!$B949=""),"",'Time Off Log'!$B949&amp;"|"&amp;INT(N('Time Off Log'!$A949)))</f>
        <v/>
      </c>
      <c r="G949" t="str">
        <f>IF(F949="","",IF('Time Off Log'!$C949="","•",IF(N('Time Off Log'!$D949)&gt;=IF(Settings!$B$8="Days",1,Settings!$B$9),UPPER(LEFT('Time Off Log'!$C949,1)),LOWER(LEFT('Time Off Log'!$C949,1)))))</f>
        <v/>
      </c>
    </row>
    <row r="950" spans="6:7" x14ac:dyDescent="0.25">
      <c r="F950" t="str">
        <f>IF(OR('Time Off Log'!$A950="",'Time Off Log'!$B950=""),"",'Time Off Log'!$B950&amp;"|"&amp;INT(N('Time Off Log'!$A950)))</f>
        <v/>
      </c>
      <c r="G950" t="str">
        <f>IF(F950="","",IF('Time Off Log'!$C950="","•",IF(N('Time Off Log'!$D950)&gt;=IF(Settings!$B$8="Days",1,Settings!$B$9),UPPER(LEFT('Time Off Log'!$C950,1)),LOWER(LEFT('Time Off Log'!$C950,1)))))</f>
        <v/>
      </c>
    </row>
    <row r="951" spans="6:7" x14ac:dyDescent="0.25">
      <c r="F951" t="str">
        <f>IF(OR('Time Off Log'!$A951="",'Time Off Log'!$B951=""),"",'Time Off Log'!$B951&amp;"|"&amp;INT(N('Time Off Log'!$A951)))</f>
        <v/>
      </c>
      <c r="G951" t="str">
        <f>IF(F951="","",IF('Time Off Log'!$C951="","•",IF(N('Time Off Log'!$D951)&gt;=IF(Settings!$B$8="Days",1,Settings!$B$9),UPPER(LEFT('Time Off Log'!$C951,1)),LOWER(LEFT('Time Off Log'!$C951,1)))))</f>
        <v/>
      </c>
    </row>
    <row r="952" spans="6:7" x14ac:dyDescent="0.25">
      <c r="F952" t="str">
        <f>IF(OR('Time Off Log'!$A952="",'Time Off Log'!$B952=""),"",'Time Off Log'!$B952&amp;"|"&amp;INT(N('Time Off Log'!$A952)))</f>
        <v/>
      </c>
      <c r="G952" t="str">
        <f>IF(F952="","",IF('Time Off Log'!$C952="","•",IF(N('Time Off Log'!$D952)&gt;=IF(Settings!$B$8="Days",1,Settings!$B$9),UPPER(LEFT('Time Off Log'!$C952,1)),LOWER(LEFT('Time Off Log'!$C952,1)))))</f>
        <v/>
      </c>
    </row>
    <row r="953" spans="6:7" x14ac:dyDescent="0.25">
      <c r="F953" t="str">
        <f>IF(OR('Time Off Log'!$A953="",'Time Off Log'!$B953=""),"",'Time Off Log'!$B953&amp;"|"&amp;INT(N('Time Off Log'!$A953)))</f>
        <v/>
      </c>
      <c r="G953" t="str">
        <f>IF(F953="","",IF('Time Off Log'!$C953="","•",IF(N('Time Off Log'!$D953)&gt;=IF(Settings!$B$8="Days",1,Settings!$B$9),UPPER(LEFT('Time Off Log'!$C953,1)),LOWER(LEFT('Time Off Log'!$C953,1)))))</f>
        <v/>
      </c>
    </row>
    <row r="954" spans="6:7" x14ac:dyDescent="0.25">
      <c r="F954" t="str">
        <f>IF(OR('Time Off Log'!$A954="",'Time Off Log'!$B954=""),"",'Time Off Log'!$B954&amp;"|"&amp;INT(N('Time Off Log'!$A954)))</f>
        <v/>
      </c>
      <c r="G954" t="str">
        <f>IF(F954="","",IF('Time Off Log'!$C954="","•",IF(N('Time Off Log'!$D954)&gt;=IF(Settings!$B$8="Days",1,Settings!$B$9),UPPER(LEFT('Time Off Log'!$C954,1)),LOWER(LEFT('Time Off Log'!$C954,1)))))</f>
        <v/>
      </c>
    </row>
    <row r="955" spans="6:7" x14ac:dyDescent="0.25">
      <c r="F955" t="str">
        <f>IF(OR('Time Off Log'!$A955="",'Time Off Log'!$B955=""),"",'Time Off Log'!$B955&amp;"|"&amp;INT(N('Time Off Log'!$A955)))</f>
        <v/>
      </c>
      <c r="G955" t="str">
        <f>IF(F955="","",IF('Time Off Log'!$C955="","•",IF(N('Time Off Log'!$D955)&gt;=IF(Settings!$B$8="Days",1,Settings!$B$9),UPPER(LEFT('Time Off Log'!$C955,1)),LOWER(LEFT('Time Off Log'!$C955,1)))))</f>
        <v/>
      </c>
    </row>
    <row r="956" spans="6:7" x14ac:dyDescent="0.25">
      <c r="F956" t="str">
        <f>IF(OR('Time Off Log'!$A956="",'Time Off Log'!$B956=""),"",'Time Off Log'!$B956&amp;"|"&amp;INT(N('Time Off Log'!$A956)))</f>
        <v/>
      </c>
      <c r="G956" t="str">
        <f>IF(F956="","",IF('Time Off Log'!$C956="","•",IF(N('Time Off Log'!$D956)&gt;=IF(Settings!$B$8="Days",1,Settings!$B$9),UPPER(LEFT('Time Off Log'!$C956,1)),LOWER(LEFT('Time Off Log'!$C956,1)))))</f>
        <v/>
      </c>
    </row>
    <row r="957" spans="6:7" x14ac:dyDescent="0.25">
      <c r="F957" t="str">
        <f>IF(OR('Time Off Log'!$A957="",'Time Off Log'!$B957=""),"",'Time Off Log'!$B957&amp;"|"&amp;INT(N('Time Off Log'!$A957)))</f>
        <v/>
      </c>
      <c r="G957" t="str">
        <f>IF(F957="","",IF('Time Off Log'!$C957="","•",IF(N('Time Off Log'!$D957)&gt;=IF(Settings!$B$8="Days",1,Settings!$B$9),UPPER(LEFT('Time Off Log'!$C957,1)),LOWER(LEFT('Time Off Log'!$C957,1)))))</f>
        <v/>
      </c>
    </row>
    <row r="958" spans="6:7" x14ac:dyDescent="0.25">
      <c r="F958" t="str">
        <f>IF(OR('Time Off Log'!$A958="",'Time Off Log'!$B958=""),"",'Time Off Log'!$B958&amp;"|"&amp;INT(N('Time Off Log'!$A958)))</f>
        <v/>
      </c>
      <c r="G958" t="str">
        <f>IF(F958="","",IF('Time Off Log'!$C958="","•",IF(N('Time Off Log'!$D958)&gt;=IF(Settings!$B$8="Days",1,Settings!$B$9),UPPER(LEFT('Time Off Log'!$C958,1)),LOWER(LEFT('Time Off Log'!$C958,1)))))</f>
        <v/>
      </c>
    </row>
    <row r="959" spans="6:7" x14ac:dyDescent="0.25">
      <c r="F959" t="str">
        <f>IF(OR('Time Off Log'!$A959="",'Time Off Log'!$B959=""),"",'Time Off Log'!$B959&amp;"|"&amp;INT(N('Time Off Log'!$A959)))</f>
        <v/>
      </c>
      <c r="G959" t="str">
        <f>IF(F959="","",IF('Time Off Log'!$C959="","•",IF(N('Time Off Log'!$D959)&gt;=IF(Settings!$B$8="Days",1,Settings!$B$9),UPPER(LEFT('Time Off Log'!$C959,1)),LOWER(LEFT('Time Off Log'!$C959,1)))))</f>
        <v/>
      </c>
    </row>
    <row r="960" spans="6:7" x14ac:dyDescent="0.25">
      <c r="F960" t="str">
        <f>IF(OR('Time Off Log'!$A960="",'Time Off Log'!$B960=""),"",'Time Off Log'!$B960&amp;"|"&amp;INT(N('Time Off Log'!$A960)))</f>
        <v/>
      </c>
      <c r="G960" t="str">
        <f>IF(F960="","",IF('Time Off Log'!$C960="","•",IF(N('Time Off Log'!$D960)&gt;=IF(Settings!$B$8="Days",1,Settings!$B$9),UPPER(LEFT('Time Off Log'!$C960,1)),LOWER(LEFT('Time Off Log'!$C960,1)))))</f>
        <v/>
      </c>
    </row>
    <row r="961" spans="6:7" x14ac:dyDescent="0.25">
      <c r="F961" t="str">
        <f>IF(OR('Time Off Log'!$A961="",'Time Off Log'!$B961=""),"",'Time Off Log'!$B961&amp;"|"&amp;INT(N('Time Off Log'!$A961)))</f>
        <v/>
      </c>
      <c r="G961" t="str">
        <f>IF(F961="","",IF('Time Off Log'!$C961="","•",IF(N('Time Off Log'!$D961)&gt;=IF(Settings!$B$8="Days",1,Settings!$B$9),UPPER(LEFT('Time Off Log'!$C961,1)),LOWER(LEFT('Time Off Log'!$C961,1)))))</f>
        <v/>
      </c>
    </row>
    <row r="962" spans="6:7" x14ac:dyDescent="0.25">
      <c r="F962" t="str">
        <f>IF(OR('Time Off Log'!$A962="",'Time Off Log'!$B962=""),"",'Time Off Log'!$B962&amp;"|"&amp;INT(N('Time Off Log'!$A962)))</f>
        <v/>
      </c>
      <c r="G962" t="str">
        <f>IF(F962="","",IF('Time Off Log'!$C962="","•",IF(N('Time Off Log'!$D962)&gt;=IF(Settings!$B$8="Days",1,Settings!$B$9),UPPER(LEFT('Time Off Log'!$C962,1)),LOWER(LEFT('Time Off Log'!$C962,1)))))</f>
        <v/>
      </c>
    </row>
    <row r="963" spans="6:7" x14ac:dyDescent="0.25">
      <c r="F963" t="str">
        <f>IF(OR('Time Off Log'!$A963="",'Time Off Log'!$B963=""),"",'Time Off Log'!$B963&amp;"|"&amp;INT(N('Time Off Log'!$A963)))</f>
        <v/>
      </c>
      <c r="G963" t="str">
        <f>IF(F963="","",IF('Time Off Log'!$C963="","•",IF(N('Time Off Log'!$D963)&gt;=IF(Settings!$B$8="Days",1,Settings!$B$9),UPPER(LEFT('Time Off Log'!$C963,1)),LOWER(LEFT('Time Off Log'!$C963,1)))))</f>
        <v/>
      </c>
    </row>
    <row r="964" spans="6:7" x14ac:dyDescent="0.25">
      <c r="F964" t="str">
        <f>IF(OR('Time Off Log'!$A964="",'Time Off Log'!$B964=""),"",'Time Off Log'!$B964&amp;"|"&amp;INT(N('Time Off Log'!$A964)))</f>
        <v/>
      </c>
      <c r="G964" t="str">
        <f>IF(F964="","",IF('Time Off Log'!$C964="","•",IF(N('Time Off Log'!$D964)&gt;=IF(Settings!$B$8="Days",1,Settings!$B$9),UPPER(LEFT('Time Off Log'!$C964,1)),LOWER(LEFT('Time Off Log'!$C964,1)))))</f>
        <v/>
      </c>
    </row>
    <row r="965" spans="6:7" x14ac:dyDescent="0.25">
      <c r="F965" t="str">
        <f>IF(OR('Time Off Log'!$A965="",'Time Off Log'!$B965=""),"",'Time Off Log'!$B965&amp;"|"&amp;INT(N('Time Off Log'!$A965)))</f>
        <v/>
      </c>
      <c r="G965" t="str">
        <f>IF(F965="","",IF('Time Off Log'!$C965="","•",IF(N('Time Off Log'!$D965)&gt;=IF(Settings!$B$8="Days",1,Settings!$B$9),UPPER(LEFT('Time Off Log'!$C965,1)),LOWER(LEFT('Time Off Log'!$C965,1)))))</f>
        <v/>
      </c>
    </row>
    <row r="966" spans="6:7" x14ac:dyDescent="0.25">
      <c r="F966" t="str">
        <f>IF(OR('Time Off Log'!$A966="",'Time Off Log'!$B966=""),"",'Time Off Log'!$B966&amp;"|"&amp;INT(N('Time Off Log'!$A966)))</f>
        <v/>
      </c>
      <c r="G966" t="str">
        <f>IF(F966="","",IF('Time Off Log'!$C966="","•",IF(N('Time Off Log'!$D966)&gt;=IF(Settings!$B$8="Days",1,Settings!$B$9),UPPER(LEFT('Time Off Log'!$C966,1)),LOWER(LEFT('Time Off Log'!$C966,1)))))</f>
        <v/>
      </c>
    </row>
    <row r="967" spans="6:7" x14ac:dyDescent="0.25">
      <c r="F967" t="str">
        <f>IF(OR('Time Off Log'!$A967="",'Time Off Log'!$B967=""),"",'Time Off Log'!$B967&amp;"|"&amp;INT(N('Time Off Log'!$A967)))</f>
        <v/>
      </c>
      <c r="G967" t="str">
        <f>IF(F967="","",IF('Time Off Log'!$C967="","•",IF(N('Time Off Log'!$D967)&gt;=IF(Settings!$B$8="Days",1,Settings!$B$9),UPPER(LEFT('Time Off Log'!$C967,1)),LOWER(LEFT('Time Off Log'!$C967,1)))))</f>
        <v/>
      </c>
    </row>
    <row r="968" spans="6:7" x14ac:dyDescent="0.25">
      <c r="F968" t="str">
        <f>IF(OR('Time Off Log'!$A968="",'Time Off Log'!$B968=""),"",'Time Off Log'!$B968&amp;"|"&amp;INT(N('Time Off Log'!$A968)))</f>
        <v/>
      </c>
      <c r="G968" t="str">
        <f>IF(F968="","",IF('Time Off Log'!$C968="","•",IF(N('Time Off Log'!$D968)&gt;=IF(Settings!$B$8="Days",1,Settings!$B$9),UPPER(LEFT('Time Off Log'!$C968,1)),LOWER(LEFT('Time Off Log'!$C968,1)))))</f>
        <v/>
      </c>
    </row>
    <row r="969" spans="6:7" x14ac:dyDescent="0.25">
      <c r="F969" t="str">
        <f>IF(OR('Time Off Log'!$A969="",'Time Off Log'!$B969=""),"",'Time Off Log'!$B969&amp;"|"&amp;INT(N('Time Off Log'!$A969)))</f>
        <v/>
      </c>
      <c r="G969" t="str">
        <f>IF(F969="","",IF('Time Off Log'!$C969="","•",IF(N('Time Off Log'!$D969)&gt;=IF(Settings!$B$8="Days",1,Settings!$B$9),UPPER(LEFT('Time Off Log'!$C969,1)),LOWER(LEFT('Time Off Log'!$C969,1)))))</f>
        <v/>
      </c>
    </row>
    <row r="970" spans="6:7" x14ac:dyDescent="0.25">
      <c r="F970" t="str">
        <f>IF(OR('Time Off Log'!$A970="",'Time Off Log'!$B970=""),"",'Time Off Log'!$B970&amp;"|"&amp;INT(N('Time Off Log'!$A970)))</f>
        <v/>
      </c>
      <c r="G970" t="str">
        <f>IF(F970="","",IF('Time Off Log'!$C970="","•",IF(N('Time Off Log'!$D970)&gt;=IF(Settings!$B$8="Days",1,Settings!$B$9),UPPER(LEFT('Time Off Log'!$C970,1)),LOWER(LEFT('Time Off Log'!$C970,1)))))</f>
        <v/>
      </c>
    </row>
    <row r="971" spans="6:7" x14ac:dyDescent="0.25">
      <c r="F971" t="str">
        <f>IF(OR('Time Off Log'!$A971="",'Time Off Log'!$B971=""),"",'Time Off Log'!$B971&amp;"|"&amp;INT(N('Time Off Log'!$A971)))</f>
        <v/>
      </c>
      <c r="G971" t="str">
        <f>IF(F971="","",IF('Time Off Log'!$C971="","•",IF(N('Time Off Log'!$D971)&gt;=IF(Settings!$B$8="Days",1,Settings!$B$9),UPPER(LEFT('Time Off Log'!$C971,1)),LOWER(LEFT('Time Off Log'!$C971,1)))))</f>
        <v/>
      </c>
    </row>
    <row r="972" spans="6:7" x14ac:dyDescent="0.25">
      <c r="F972" t="str">
        <f>IF(OR('Time Off Log'!$A972="",'Time Off Log'!$B972=""),"",'Time Off Log'!$B972&amp;"|"&amp;INT(N('Time Off Log'!$A972)))</f>
        <v/>
      </c>
      <c r="G972" t="str">
        <f>IF(F972="","",IF('Time Off Log'!$C972="","•",IF(N('Time Off Log'!$D972)&gt;=IF(Settings!$B$8="Days",1,Settings!$B$9),UPPER(LEFT('Time Off Log'!$C972,1)),LOWER(LEFT('Time Off Log'!$C972,1)))))</f>
        <v/>
      </c>
    </row>
    <row r="973" spans="6:7" x14ac:dyDescent="0.25">
      <c r="F973" t="str">
        <f>IF(OR('Time Off Log'!$A973="",'Time Off Log'!$B973=""),"",'Time Off Log'!$B973&amp;"|"&amp;INT(N('Time Off Log'!$A973)))</f>
        <v/>
      </c>
      <c r="G973" t="str">
        <f>IF(F973="","",IF('Time Off Log'!$C973="","•",IF(N('Time Off Log'!$D973)&gt;=IF(Settings!$B$8="Days",1,Settings!$B$9),UPPER(LEFT('Time Off Log'!$C973,1)),LOWER(LEFT('Time Off Log'!$C973,1)))))</f>
        <v/>
      </c>
    </row>
    <row r="974" spans="6:7" x14ac:dyDescent="0.25">
      <c r="F974" t="str">
        <f>IF(OR('Time Off Log'!$A974="",'Time Off Log'!$B974=""),"",'Time Off Log'!$B974&amp;"|"&amp;INT(N('Time Off Log'!$A974)))</f>
        <v/>
      </c>
      <c r="G974" t="str">
        <f>IF(F974="","",IF('Time Off Log'!$C974="","•",IF(N('Time Off Log'!$D974)&gt;=IF(Settings!$B$8="Days",1,Settings!$B$9),UPPER(LEFT('Time Off Log'!$C974,1)),LOWER(LEFT('Time Off Log'!$C974,1)))))</f>
        <v/>
      </c>
    </row>
    <row r="975" spans="6:7" x14ac:dyDescent="0.25">
      <c r="F975" t="str">
        <f>IF(OR('Time Off Log'!$A975="",'Time Off Log'!$B975=""),"",'Time Off Log'!$B975&amp;"|"&amp;INT(N('Time Off Log'!$A975)))</f>
        <v/>
      </c>
      <c r="G975" t="str">
        <f>IF(F975="","",IF('Time Off Log'!$C975="","•",IF(N('Time Off Log'!$D975)&gt;=IF(Settings!$B$8="Days",1,Settings!$B$9),UPPER(LEFT('Time Off Log'!$C975,1)),LOWER(LEFT('Time Off Log'!$C975,1)))))</f>
        <v/>
      </c>
    </row>
    <row r="976" spans="6:7" x14ac:dyDescent="0.25">
      <c r="F976" t="str">
        <f>IF(OR('Time Off Log'!$A976="",'Time Off Log'!$B976=""),"",'Time Off Log'!$B976&amp;"|"&amp;INT(N('Time Off Log'!$A976)))</f>
        <v/>
      </c>
      <c r="G976" t="str">
        <f>IF(F976="","",IF('Time Off Log'!$C976="","•",IF(N('Time Off Log'!$D976)&gt;=IF(Settings!$B$8="Days",1,Settings!$B$9),UPPER(LEFT('Time Off Log'!$C976,1)),LOWER(LEFT('Time Off Log'!$C976,1)))))</f>
        <v/>
      </c>
    </row>
    <row r="977" spans="6:7" x14ac:dyDescent="0.25">
      <c r="F977" t="str">
        <f>IF(OR('Time Off Log'!$A977="",'Time Off Log'!$B977=""),"",'Time Off Log'!$B977&amp;"|"&amp;INT(N('Time Off Log'!$A977)))</f>
        <v/>
      </c>
      <c r="G977" t="str">
        <f>IF(F977="","",IF('Time Off Log'!$C977="","•",IF(N('Time Off Log'!$D977)&gt;=IF(Settings!$B$8="Days",1,Settings!$B$9),UPPER(LEFT('Time Off Log'!$C977,1)),LOWER(LEFT('Time Off Log'!$C977,1)))))</f>
        <v/>
      </c>
    </row>
    <row r="978" spans="6:7" x14ac:dyDescent="0.25">
      <c r="F978" t="str">
        <f>IF(OR('Time Off Log'!$A978="",'Time Off Log'!$B978=""),"",'Time Off Log'!$B978&amp;"|"&amp;INT(N('Time Off Log'!$A978)))</f>
        <v/>
      </c>
      <c r="G978" t="str">
        <f>IF(F978="","",IF('Time Off Log'!$C978="","•",IF(N('Time Off Log'!$D978)&gt;=IF(Settings!$B$8="Days",1,Settings!$B$9),UPPER(LEFT('Time Off Log'!$C978,1)),LOWER(LEFT('Time Off Log'!$C978,1)))))</f>
        <v/>
      </c>
    </row>
    <row r="979" spans="6:7" x14ac:dyDescent="0.25">
      <c r="F979" t="str">
        <f>IF(OR('Time Off Log'!$A979="",'Time Off Log'!$B979=""),"",'Time Off Log'!$B979&amp;"|"&amp;INT(N('Time Off Log'!$A979)))</f>
        <v/>
      </c>
      <c r="G979" t="str">
        <f>IF(F979="","",IF('Time Off Log'!$C979="","•",IF(N('Time Off Log'!$D979)&gt;=IF(Settings!$B$8="Days",1,Settings!$B$9),UPPER(LEFT('Time Off Log'!$C979,1)),LOWER(LEFT('Time Off Log'!$C979,1)))))</f>
        <v/>
      </c>
    </row>
    <row r="980" spans="6:7" x14ac:dyDescent="0.25">
      <c r="F980" t="str">
        <f>IF(OR('Time Off Log'!$A980="",'Time Off Log'!$B980=""),"",'Time Off Log'!$B980&amp;"|"&amp;INT(N('Time Off Log'!$A980)))</f>
        <v/>
      </c>
      <c r="G980" t="str">
        <f>IF(F980="","",IF('Time Off Log'!$C980="","•",IF(N('Time Off Log'!$D980)&gt;=IF(Settings!$B$8="Days",1,Settings!$B$9),UPPER(LEFT('Time Off Log'!$C980,1)),LOWER(LEFT('Time Off Log'!$C980,1)))))</f>
        <v/>
      </c>
    </row>
    <row r="981" spans="6:7" x14ac:dyDescent="0.25">
      <c r="F981" t="str">
        <f>IF(OR('Time Off Log'!$A981="",'Time Off Log'!$B981=""),"",'Time Off Log'!$B981&amp;"|"&amp;INT(N('Time Off Log'!$A981)))</f>
        <v/>
      </c>
      <c r="G981" t="str">
        <f>IF(F981="","",IF('Time Off Log'!$C981="","•",IF(N('Time Off Log'!$D981)&gt;=IF(Settings!$B$8="Days",1,Settings!$B$9),UPPER(LEFT('Time Off Log'!$C981,1)),LOWER(LEFT('Time Off Log'!$C981,1)))))</f>
        <v/>
      </c>
    </row>
    <row r="982" spans="6:7" x14ac:dyDescent="0.25">
      <c r="F982" t="str">
        <f>IF(OR('Time Off Log'!$A982="",'Time Off Log'!$B982=""),"",'Time Off Log'!$B982&amp;"|"&amp;INT(N('Time Off Log'!$A982)))</f>
        <v/>
      </c>
      <c r="G982" t="str">
        <f>IF(F982="","",IF('Time Off Log'!$C982="","•",IF(N('Time Off Log'!$D982)&gt;=IF(Settings!$B$8="Days",1,Settings!$B$9),UPPER(LEFT('Time Off Log'!$C982,1)),LOWER(LEFT('Time Off Log'!$C982,1)))))</f>
        <v/>
      </c>
    </row>
    <row r="983" spans="6:7" x14ac:dyDescent="0.25">
      <c r="F983" t="str">
        <f>IF(OR('Time Off Log'!$A983="",'Time Off Log'!$B983=""),"",'Time Off Log'!$B983&amp;"|"&amp;INT(N('Time Off Log'!$A983)))</f>
        <v/>
      </c>
      <c r="G983" t="str">
        <f>IF(F983="","",IF('Time Off Log'!$C983="","•",IF(N('Time Off Log'!$D983)&gt;=IF(Settings!$B$8="Days",1,Settings!$B$9),UPPER(LEFT('Time Off Log'!$C983,1)),LOWER(LEFT('Time Off Log'!$C983,1)))))</f>
        <v/>
      </c>
    </row>
    <row r="984" spans="6:7" x14ac:dyDescent="0.25">
      <c r="F984" t="str">
        <f>IF(OR('Time Off Log'!$A984="",'Time Off Log'!$B984=""),"",'Time Off Log'!$B984&amp;"|"&amp;INT(N('Time Off Log'!$A984)))</f>
        <v/>
      </c>
      <c r="G984" t="str">
        <f>IF(F984="","",IF('Time Off Log'!$C984="","•",IF(N('Time Off Log'!$D984)&gt;=IF(Settings!$B$8="Days",1,Settings!$B$9),UPPER(LEFT('Time Off Log'!$C984,1)),LOWER(LEFT('Time Off Log'!$C984,1)))))</f>
        <v/>
      </c>
    </row>
    <row r="985" spans="6:7" x14ac:dyDescent="0.25">
      <c r="F985" t="str">
        <f>IF(OR('Time Off Log'!$A985="",'Time Off Log'!$B985=""),"",'Time Off Log'!$B985&amp;"|"&amp;INT(N('Time Off Log'!$A985)))</f>
        <v/>
      </c>
      <c r="G985" t="str">
        <f>IF(F985="","",IF('Time Off Log'!$C985="","•",IF(N('Time Off Log'!$D985)&gt;=IF(Settings!$B$8="Days",1,Settings!$B$9),UPPER(LEFT('Time Off Log'!$C985,1)),LOWER(LEFT('Time Off Log'!$C985,1)))))</f>
        <v/>
      </c>
    </row>
    <row r="986" spans="6:7" x14ac:dyDescent="0.25">
      <c r="F986" t="str">
        <f>IF(OR('Time Off Log'!$A986="",'Time Off Log'!$B986=""),"",'Time Off Log'!$B986&amp;"|"&amp;INT(N('Time Off Log'!$A986)))</f>
        <v/>
      </c>
      <c r="G986" t="str">
        <f>IF(F986="","",IF('Time Off Log'!$C986="","•",IF(N('Time Off Log'!$D986)&gt;=IF(Settings!$B$8="Days",1,Settings!$B$9),UPPER(LEFT('Time Off Log'!$C986,1)),LOWER(LEFT('Time Off Log'!$C986,1)))))</f>
        <v/>
      </c>
    </row>
    <row r="987" spans="6:7" x14ac:dyDescent="0.25">
      <c r="F987" t="str">
        <f>IF(OR('Time Off Log'!$A987="",'Time Off Log'!$B987=""),"",'Time Off Log'!$B987&amp;"|"&amp;INT(N('Time Off Log'!$A987)))</f>
        <v/>
      </c>
      <c r="G987" t="str">
        <f>IF(F987="","",IF('Time Off Log'!$C987="","•",IF(N('Time Off Log'!$D987)&gt;=IF(Settings!$B$8="Days",1,Settings!$B$9),UPPER(LEFT('Time Off Log'!$C987,1)),LOWER(LEFT('Time Off Log'!$C987,1)))))</f>
        <v/>
      </c>
    </row>
    <row r="988" spans="6:7" x14ac:dyDescent="0.25">
      <c r="F988" t="str">
        <f>IF(OR('Time Off Log'!$A988="",'Time Off Log'!$B988=""),"",'Time Off Log'!$B988&amp;"|"&amp;INT(N('Time Off Log'!$A988)))</f>
        <v/>
      </c>
      <c r="G988" t="str">
        <f>IF(F988="","",IF('Time Off Log'!$C988="","•",IF(N('Time Off Log'!$D988)&gt;=IF(Settings!$B$8="Days",1,Settings!$B$9),UPPER(LEFT('Time Off Log'!$C988,1)),LOWER(LEFT('Time Off Log'!$C988,1)))))</f>
        <v/>
      </c>
    </row>
    <row r="989" spans="6:7" x14ac:dyDescent="0.25">
      <c r="F989" t="str">
        <f>IF(OR('Time Off Log'!$A989="",'Time Off Log'!$B989=""),"",'Time Off Log'!$B989&amp;"|"&amp;INT(N('Time Off Log'!$A989)))</f>
        <v/>
      </c>
      <c r="G989" t="str">
        <f>IF(F989="","",IF('Time Off Log'!$C989="","•",IF(N('Time Off Log'!$D989)&gt;=IF(Settings!$B$8="Days",1,Settings!$B$9),UPPER(LEFT('Time Off Log'!$C989,1)),LOWER(LEFT('Time Off Log'!$C989,1)))))</f>
        <v/>
      </c>
    </row>
    <row r="990" spans="6:7" x14ac:dyDescent="0.25">
      <c r="F990" t="str">
        <f>IF(OR('Time Off Log'!$A990="",'Time Off Log'!$B990=""),"",'Time Off Log'!$B990&amp;"|"&amp;INT(N('Time Off Log'!$A990)))</f>
        <v/>
      </c>
      <c r="G990" t="str">
        <f>IF(F990="","",IF('Time Off Log'!$C990="","•",IF(N('Time Off Log'!$D990)&gt;=IF(Settings!$B$8="Days",1,Settings!$B$9),UPPER(LEFT('Time Off Log'!$C990,1)),LOWER(LEFT('Time Off Log'!$C990,1)))))</f>
        <v/>
      </c>
    </row>
    <row r="991" spans="6:7" x14ac:dyDescent="0.25">
      <c r="F991" t="str">
        <f>IF(OR('Time Off Log'!$A991="",'Time Off Log'!$B991=""),"",'Time Off Log'!$B991&amp;"|"&amp;INT(N('Time Off Log'!$A991)))</f>
        <v/>
      </c>
      <c r="G991" t="str">
        <f>IF(F991="","",IF('Time Off Log'!$C991="","•",IF(N('Time Off Log'!$D991)&gt;=IF(Settings!$B$8="Days",1,Settings!$B$9),UPPER(LEFT('Time Off Log'!$C991,1)),LOWER(LEFT('Time Off Log'!$C991,1)))))</f>
        <v/>
      </c>
    </row>
    <row r="992" spans="6:7" x14ac:dyDescent="0.25">
      <c r="F992" t="str">
        <f>IF(OR('Time Off Log'!$A992="",'Time Off Log'!$B992=""),"",'Time Off Log'!$B992&amp;"|"&amp;INT(N('Time Off Log'!$A992)))</f>
        <v/>
      </c>
      <c r="G992" t="str">
        <f>IF(F992="","",IF('Time Off Log'!$C992="","•",IF(N('Time Off Log'!$D992)&gt;=IF(Settings!$B$8="Days",1,Settings!$B$9),UPPER(LEFT('Time Off Log'!$C992,1)),LOWER(LEFT('Time Off Log'!$C992,1)))))</f>
        <v/>
      </c>
    </row>
    <row r="993" spans="6:7" x14ac:dyDescent="0.25">
      <c r="F993" t="str">
        <f>IF(OR('Time Off Log'!$A993="",'Time Off Log'!$B993=""),"",'Time Off Log'!$B993&amp;"|"&amp;INT(N('Time Off Log'!$A993)))</f>
        <v/>
      </c>
      <c r="G993" t="str">
        <f>IF(F993="","",IF('Time Off Log'!$C993="","•",IF(N('Time Off Log'!$D993)&gt;=IF(Settings!$B$8="Days",1,Settings!$B$9),UPPER(LEFT('Time Off Log'!$C993,1)),LOWER(LEFT('Time Off Log'!$C993,1)))))</f>
        <v/>
      </c>
    </row>
    <row r="994" spans="6:7" x14ac:dyDescent="0.25">
      <c r="F994" t="str">
        <f>IF(OR('Time Off Log'!$A994="",'Time Off Log'!$B994=""),"",'Time Off Log'!$B994&amp;"|"&amp;INT(N('Time Off Log'!$A994)))</f>
        <v/>
      </c>
      <c r="G994" t="str">
        <f>IF(F994="","",IF('Time Off Log'!$C994="","•",IF(N('Time Off Log'!$D994)&gt;=IF(Settings!$B$8="Days",1,Settings!$B$9),UPPER(LEFT('Time Off Log'!$C994,1)),LOWER(LEFT('Time Off Log'!$C994,1)))))</f>
        <v/>
      </c>
    </row>
    <row r="995" spans="6:7" x14ac:dyDescent="0.25">
      <c r="F995" t="str">
        <f>IF(OR('Time Off Log'!$A995="",'Time Off Log'!$B995=""),"",'Time Off Log'!$B995&amp;"|"&amp;INT(N('Time Off Log'!$A995)))</f>
        <v/>
      </c>
      <c r="G995" t="str">
        <f>IF(F995="","",IF('Time Off Log'!$C995="","•",IF(N('Time Off Log'!$D995)&gt;=IF(Settings!$B$8="Days",1,Settings!$B$9),UPPER(LEFT('Time Off Log'!$C995,1)),LOWER(LEFT('Time Off Log'!$C995,1)))))</f>
        <v/>
      </c>
    </row>
    <row r="996" spans="6:7" x14ac:dyDescent="0.25">
      <c r="F996" t="str">
        <f>IF(OR('Time Off Log'!$A996="",'Time Off Log'!$B996=""),"",'Time Off Log'!$B996&amp;"|"&amp;INT(N('Time Off Log'!$A996)))</f>
        <v/>
      </c>
      <c r="G996" t="str">
        <f>IF(F996="","",IF('Time Off Log'!$C996="","•",IF(N('Time Off Log'!$D996)&gt;=IF(Settings!$B$8="Days",1,Settings!$B$9),UPPER(LEFT('Time Off Log'!$C996,1)),LOWER(LEFT('Time Off Log'!$C996,1)))))</f>
        <v/>
      </c>
    </row>
    <row r="997" spans="6:7" x14ac:dyDescent="0.25">
      <c r="F997" t="str">
        <f>IF(OR('Time Off Log'!$A997="",'Time Off Log'!$B997=""),"",'Time Off Log'!$B997&amp;"|"&amp;INT(N('Time Off Log'!$A997)))</f>
        <v/>
      </c>
      <c r="G997" t="str">
        <f>IF(F997="","",IF('Time Off Log'!$C997="","•",IF(N('Time Off Log'!$D997)&gt;=IF(Settings!$B$8="Days",1,Settings!$B$9),UPPER(LEFT('Time Off Log'!$C997,1)),LOWER(LEFT('Time Off Log'!$C997,1)))))</f>
        <v/>
      </c>
    </row>
    <row r="998" spans="6:7" x14ac:dyDescent="0.25">
      <c r="F998" t="str">
        <f>IF(OR('Time Off Log'!$A998="",'Time Off Log'!$B998=""),"",'Time Off Log'!$B998&amp;"|"&amp;INT(N('Time Off Log'!$A998)))</f>
        <v/>
      </c>
      <c r="G998" t="str">
        <f>IF(F998="","",IF('Time Off Log'!$C998="","•",IF(N('Time Off Log'!$D998)&gt;=IF(Settings!$B$8="Days",1,Settings!$B$9),UPPER(LEFT('Time Off Log'!$C998,1)),LOWER(LEFT('Time Off Log'!$C998,1)))))</f>
        <v/>
      </c>
    </row>
    <row r="999" spans="6:7" x14ac:dyDescent="0.25">
      <c r="F999" t="str">
        <f>IF(OR('Time Off Log'!$A999="",'Time Off Log'!$B999=""),"",'Time Off Log'!$B999&amp;"|"&amp;INT(N('Time Off Log'!$A999)))</f>
        <v/>
      </c>
      <c r="G999" t="str">
        <f>IF(F999="","",IF('Time Off Log'!$C999="","•",IF(N('Time Off Log'!$D999)&gt;=IF(Settings!$B$8="Days",1,Settings!$B$9),UPPER(LEFT('Time Off Log'!$C999,1)),LOWER(LEFT('Time Off Log'!$C999,1)))))</f>
        <v/>
      </c>
    </row>
    <row r="1000" spans="6:7" x14ac:dyDescent="0.25">
      <c r="F1000" t="str">
        <f>IF(OR('Time Off Log'!$A1000="",'Time Off Log'!$B1000=""),"",'Time Off Log'!$B1000&amp;"|"&amp;INT(N('Time Off Log'!$A1000)))</f>
        <v/>
      </c>
      <c r="G1000" t="str">
        <f>IF(F1000="","",IF('Time Off Log'!$C1000="","•",IF(N('Time Off Log'!$D1000)&gt;=IF(Settings!$B$8="Days",1,Settings!$B$9),UPPER(LEFT('Time Off Log'!$C1000,1)),LOWER(LEFT('Time Off Log'!$C1000,1)))))</f>
        <v/>
      </c>
    </row>
    <row r="1001" spans="6:7" x14ac:dyDescent="0.25">
      <c r="F1001" t="str">
        <f>IF(OR('Time Off Log'!$A1001="",'Time Off Log'!$B1001=""),"",'Time Off Log'!$B1001&amp;"|"&amp;INT(N('Time Off Log'!$A1001)))</f>
        <v/>
      </c>
      <c r="G1001" t="str">
        <f>IF(F1001="","",IF('Time Off Log'!$C1001="","•",IF(N('Time Off Log'!$D1001)&gt;=IF(Settings!$B$8="Days",1,Settings!$B$9),UPPER(LEFT('Time Off Log'!$C1001,1)),LOWER(LEFT('Time Off Log'!$C1001,1)))))</f>
        <v/>
      </c>
    </row>
    <row r="1002" spans="6:7" x14ac:dyDescent="0.25">
      <c r="F1002" t="str">
        <f>IF(OR('Time Off Log'!$A1002="",'Time Off Log'!$B1002=""),"",'Time Off Log'!$B1002&amp;"|"&amp;INT(N('Time Off Log'!$A1002)))</f>
        <v/>
      </c>
      <c r="G1002" t="str">
        <f>IF(F1002="","",IF('Time Off Log'!$C1002="","•",IF(N('Time Off Log'!$D1002)&gt;=IF(Settings!$B$8="Days",1,Settings!$B$9),UPPER(LEFT('Time Off Log'!$C1002,1)),LOWER(LEFT('Time Off Log'!$C1002,1)))))</f>
        <v/>
      </c>
    </row>
    <row r="1003" spans="6:7" x14ac:dyDescent="0.25">
      <c r="F1003" t="str">
        <f>IF(OR('Time Off Log'!$A1003="",'Time Off Log'!$B1003=""),"",'Time Off Log'!$B1003&amp;"|"&amp;INT(N('Time Off Log'!$A1003)))</f>
        <v/>
      </c>
      <c r="G1003" t="str">
        <f>IF(F1003="","",IF('Time Off Log'!$C1003="","•",IF(N('Time Off Log'!$D1003)&gt;=IF(Settings!$B$8="Days",1,Settings!$B$9),UPPER(LEFT('Time Off Log'!$C1003,1)),LOWER(LEFT('Time Off Log'!$C1003,1)))))</f>
        <v/>
      </c>
    </row>
    <row r="1004" spans="6:7" x14ac:dyDescent="0.25">
      <c r="F1004" t="str">
        <f>IF(OR('Time Off Log'!$A1004="",'Time Off Log'!$B1004=""),"",'Time Off Log'!$B1004&amp;"|"&amp;INT(N('Time Off Log'!$A1004)))</f>
        <v/>
      </c>
      <c r="G1004" t="str">
        <f>IF(F1004="","",IF('Time Off Log'!$C1004="","•",IF(N('Time Off Log'!$D1004)&gt;=IF(Settings!$B$8="Days",1,Settings!$B$9),UPPER(LEFT('Time Off Log'!$C1004,1)),LOWER(LEFT('Time Off Log'!$C1004,1)))))</f>
        <v/>
      </c>
    </row>
    <row r="1005" spans="6:7" x14ac:dyDescent="0.25">
      <c r="F1005" t="str">
        <f>IF(OR('Time Off Log'!$A1005="",'Time Off Log'!$B1005=""),"",'Time Off Log'!$B1005&amp;"|"&amp;INT(N('Time Off Log'!$A1005)))</f>
        <v/>
      </c>
      <c r="G1005" t="str">
        <f>IF(F1005="","",IF('Time Off Log'!$C1005="","•",IF(N('Time Off Log'!$D1005)&gt;=IF(Settings!$B$8="Days",1,Settings!$B$9),UPPER(LEFT('Time Off Log'!$C1005,1)),LOWER(LEFT('Time Off Log'!$C1005,1)))))</f>
        <v/>
      </c>
    </row>
    <row r="1006" spans="6:7" x14ac:dyDescent="0.25">
      <c r="F1006" t="str">
        <f>IF(OR('Time Off Log'!$A1006="",'Time Off Log'!$B1006=""),"",'Time Off Log'!$B1006&amp;"|"&amp;INT(N('Time Off Log'!$A1006)))</f>
        <v/>
      </c>
      <c r="G1006" t="str">
        <f>IF(F1006="","",IF('Time Off Log'!$C1006="","•",IF(N('Time Off Log'!$D1006)&gt;=IF(Settings!$B$8="Days",1,Settings!$B$9),UPPER(LEFT('Time Off Log'!$C1006,1)),LOWER(LEFT('Time Off Log'!$C1006,1)))))</f>
        <v/>
      </c>
    </row>
    <row r="1007" spans="6:7" x14ac:dyDescent="0.25">
      <c r="F1007" t="str">
        <f>IF(OR('Time Off Log'!$A1007="",'Time Off Log'!$B1007=""),"",'Time Off Log'!$B1007&amp;"|"&amp;INT(N('Time Off Log'!$A1007)))</f>
        <v/>
      </c>
      <c r="G1007" t="str">
        <f>IF(F1007="","",IF('Time Off Log'!$C1007="","•",IF(N('Time Off Log'!$D1007)&gt;=IF(Settings!$B$8="Days",1,Settings!$B$9),UPPER(LEFT('Time Off Log'!$C1007,1)),LOWER(LEFT('Time Off Log'!$C1007,1)))))</f>
        <v/>
      </c>
    </row>
    <row r="1008" spans="6:7" x14ac:dyDescent="0.25">
      <c r="F1008" t="str">
        <f>IF(OR('Time Off Log'!$A1008="",'Time Off Log'!$B1008=""),"",'Time Off Log'!$B1008&amp;"|"&amp;INT(N('Time Off Log'!$A1008)))</f>
        <v/>
      </c>
      <c r="G1008" t="str">
        <f>IF(F1008="","",IF('Time Off Log'!$C1008="","•",IF(N('Time Off Log'!$D1008)&gt;=IF(Settings!$B$8="Days",1,Settings!$B$9),UPPER(LEFT('Time Off Log'!$C1008,1)),LOWER(LEFT('Time Off Log'!$C1008,1)))))</f>
        <v/>
      </c>
    </row>
    <row r="1009" spans="6:7" x14ac:dyDescent="0.25">
      <c r="F1009" t="str">
        <f>IF(OR('Time Off Log'!$A1009="",'Time Off Log'!$B1009=""),"",'Time Off Log'!$B1009&amp;"|"&amp;INT(N('Time Off Log'!$A1009)))</f>
        <v/>
      </c>
      <c r="G1009" t="str">
        <f>IF(F1009="","",IF('Time Off Log'!$C1009="","•",IF(N('Time Off Log'!$D1009)&gt;=IF(Settings!$B$8="Days",1,Settings!$B$9),UPPER(LEFT('Time Off Log'!$C1009,1)),LOWER(LEFT('Time Off Log'!$C1009,1)))))</f>
        <v/>
      </c>
    </row>
    <row r="1010" spans="6:7" x14ac:dyDescent="0.25">
      <c r="F1010" t="str">
        <f>IF(OR('Time Off Log'!$A1010="",'Time Off Log'!$B1010=""),"",'Time Off Log'!$B1010&amp;"|"&amp;INT(N('Time Off Log'!$A1010)))</f>
        <v/>
      </c>
      <c r="G1010" t="str">
        <f>IF(F1010="","",IF('Time Off Log'!$C1010="","•",IF(N('Time Off Log'!$D1010)&gt;=IF(Settings!$B$8="Days",1,Settings!$B$9),UPPER(LEFT('Time Off Log'!$C1010,1)),LOWER(LEFT('Time Off Log'!$C1010,1)))))</f>
        <v/>
      </c>
    </row>
    <row r="1011" spans="6:7" x14ac:dyDescent="0.25">
      <c r="F1011" t="str">
        <f>IF(OR('Time Off Log'!$A1011="",'Time Off Log'!$B1011=""),"",'Time Off Log'!$B1011&amp;"|"&amp;INT(N('Time Off Log'!$A1011)))</f>
        <v/>
      </c>
      <c r="G1011" t="str">
        <f>IF(F1011="","",IF('Time Off Log'!$C1011="","•",IF(N('Time Off Log'!$D1011)&gt;=IF(Settings!$B$8="Days",1,Settings!$B$9),UPPER(LEFT('Time Off Log'!$C1011,1)),LOWER(LEFT('Time Off Log'!$C1011,1)))))</f>
        <v/>
      </c>
    </row>
    <row r="1012" spans="6:7" x14ac:dyDescent="0.25">
      <c r="F1012" t="str">
        <f>IF(OR('Time Off Log'!$A1012="",'Time Off Log'!$B1012=""),"",'Time Off Log'!$B1012&amp;"|"&amp;INT(N('Time Off Log'!$A1012)))</f>
        <v/>
      </c>
      <c r="G1012" t="str">
        <f>IF(F1012="","",IF('Time Off Log'!$C1012="","•",IF(N('Time Off Log'!$D1012)&gt;=IF(Settings!$B$8="Days",1,Settings!$B$9),UPPER(LEFT('Time Off Log'!$C1012,1)),LOWER(LEFT('Time Off Log'!$C1012,1)))))</f>
        <v/>
      </c>
    </row>
    <row r="1013" spans="6:7" x14ac:dyDescent="0.25">
      <c r="F1013" t="str">
        <f>IF(OR('Time Off Log'!$A1013="",'Time Off Log'!$B1013=""),"",'Time Off Log'!$B1013&amp;"|"&amp;INT(N('Time Off Log'!$A1013)))</f>
        <v/>
      </c>
      <c r="G1013" t="str">
        <f>IF(F1013="","",IF('Time Off Log'!$C1013="","•",IF(N('Time Off Log'!$D1013)&gt;=IF(Settings!$B$8="Days",1,Settings!$B$9),UPPER(LEFT('Time Off Log'!$C1013,1)),LOWER(LEFT('Time Off Log'!$C1013,1)))))</f>
        <v/>
      </c>
    </row>
    <row r="1014" spans="6:7" x14ac:dyDescent="0.25">
      <c r="F1014" t="str">
        <f>IF(OR('Time Off Log'!$A1014="",'Time Off Log'!$B1014=""),"",'Time Off Log'!$B1014&amp;"|"&amp;INT(N('Time Off Log'!$A1014)))</f>
        <v/>
      </c>
      <c r="G1014" t="str">
        <f>IF(F1014="","",IF('Time Off Log'!$C1014="","•",IF(N('Time Off Log'!$D1014)&gt;=IF(Settings!$B$8="Days",1,Settings!$B$9),UPPER(LEFT('Time Off Log'!$C1014,1)),LOWER(LEFT('Time Off Log'!$C1014,1)))))</f>
        <v/>
      </c>
    </row>
    <row r="1015" spans="6:7" x14ac:dyDescent="0.25">
      <c r="F1015" t="str">
        <f>IF(OR('Time Off Log'!$A1015="",'Time Off Log'!$B1015=""),"",'Time Off Log'!$B1015&amp;"|"&amp;INT(N('Time Off Log'!$A1015)))</f>
        <v/>
      </c>
      <c r="G1015" t="str">
        <f>IF(F1015="","",IF('Time Off Log'!$C1015="","•",IF(N('Time Off Log'!$D1015)&gt;=IF(Settings!$B$8="Days",1,Settings!$B$9),UPPER(LEFT('Time Off Log'!$C1015,1)),LOWER(LEFT('Time Off Log'!$C1015,1)))))</f>
        <v/>
      </c>
    </row>
    <row r="1016" spans="6:7" x14ac:dyDescent="0.25">
      <c r="F1016" t="str">
        <f>IF(OR('Time Off Log'!$A1016="",'Time Off Log'!$B1016=""),"",'Time Off Log'!$B1016&amp;"|"&amp;INT(N('Time Off Log'!$A1016)))</f>
        <v/>
      </c>
      <c r="G1016" t="str">
        <f>IF(F1016="","",IF('Time Off Log'!$C1016="","•",IF(N('Time Off Log'!$D1016)&gt;=IF(Settings!$B$8="Days",1,Settings!$B$9),UPPER(LEFT('Time Off Log'!$C1016,1)),LOWER(LEFT('Time Off Log'!$C1016,1)))))</f>
        <v/>
      </c>
    </row>
    <row r="1017" spans="6:7" x14ac:dyDescent="0.25">
      <c r="F1017" t="str">
        <f>IF(OR('Time Off Log'!$A1017="",'Time Off Log'!$B1017=""),"",'Time Off Log'!$B1017&amp;"|"&amp;INT(N('Time Off Log'!$A1017)))</f>
        <v/>
      </c>
      <c r="G1017" t="str">
        <f>IF(F1017="","",IF('Time Off Log'!$C1017="","•",IF(N('Time Off Log'!$D1017)&gt;=IF(Settings!$B$8="Days",1,Settings!$B$9),UPPER(LEFT('Time Off Log'!$C1017,1)),LOWER(LEFT('Time Off Log'!$C1017,1)))))</f>
        <v/>
      </c>
    </row>
    <row r="1018" spans="6:7" x14ac:dyDescent="0.25">
      <c r="F1018" t="str">
        <f>IF(OR('Time Off Log'!$A1018="",'Time Off Log'!$B1018=""),"",'Time Off Log'!$B1018&amp;"|"&amp;INT(N('Time Off Log'!$A1018)))</f>
        <v/>
      </c>
      <c r="G1018" t="str">
        <f>IF(F1018="","",IF('Time Off Log'!$C1018="","•",IF(N('Time Off Log'!$D1018)&gt;=IF(Settings!$B$8="Days",1,Settings!$B$9),UPPER(LEFT('Time Off Log'!$C1018,1)),LOWER(LEFT('Time Off Log'!$C1018,1)))))</f>
        <v/>
      </c>
    </row>
    <row r="1019" spans="6:7" x14ac:dyDescent="0.25">
      <c r="F1019" t="str">
        <f>IF(OR('Time Off Log'!$A1019="",'Time Off Log'!$B1019=""),"",'Time Off Log'!$B1019&amp;"|"&amp;INT(N('Time Off Log'!$A1019)))</f>
        <v/>
      </c>
      <c r="G1019" t="str">
        <f>IF(F1019="","",IF('Time Off Log'!$C1019="","•",IF(N('Time Off Log'!$D1019)&gt;=IF(Settings!$B$8="Days",1,Settings!$B$9),UPPER(LEFT('Time Off Log'!$C1019,1)),LOWER(LEFT('Time Off Log'!$C1019,1)))))</f>
        <v/>
      </c>
    </row>
    <row r="1020" spans="6:7" x14ac:dyDescent="0.25">
      <c r="F1020" t="str">
        <f>IF(OR('Time Off Log'!$A1020="",'Time Off Log'!$B1020=""),"",'Time Off Log'!$B1020&amp;"|"&amp;INT(N('Time Off Log'!$A1020)))</f>
        <v/>
      </c>
      <c r="G1020" t="str">
        <f>IF(F1020="","",IF('Time Off Log'!$C1020="","•",IF(N('Time Off Log'!$D1020)&gt;=IF(Settings!$B$8="Days",1,Settings!$B$9),UPPER(LEFT('Time Off Log'!$C1020,1)),LOWER(LEFT('Time Off Log'!$C1020,1)))))</f>
        <v/>
      </c>
    </row>
    <row r="1021" spans="6:7" x14ac:dyDescent="0.25">
      <c r="F1021" t="str">
        <f>IF(OR('Time Off Log'!$A1021="",'Time Off Log'!$B1021=""),"",'Time Off Log'!$B1021&amp;"|"&amp;INT(N('Time Off Log'!$A1021)))</f>
        <v/>
      </c>
      <c r="G1021" t="str">
        <f>IF(F1021="","",IF('Time Off Log'!$C1021="","•",IF(N('Time Off Log'!$D1021)&gt;=IF(Settings!$B$8="Days",1,Settings!$B$9),UPPER(LEFT('Time Off Log'!$C1021,1)),LOWER(LEFT('Time Off Log'!$C1021,1)))))</f>
        <v/>
      </c>
    </row>
    <row r="1022" spans="6:7" x14ac:dyDescent="0.25">
      <c r="F1022" t="str">
        <f>IF(OR('Time Off Log'!$A1022="",'Time Off Log'!$B1022=""),"",'Time Off Log'!$B1022&amp;"|"&amp;INT(N('Time Off Log'!$A1022)))</f>
        <v/>
      </c>
      <c r="G1022" t="str">
        <f>IF(F1022="","",IF('Time Off Log'!$C1022="","•",IF(N('Time Off Log'!$D1022)&gt;=IF(Settings!$B$8="Days",1,Settings!$B$9),UPPER(LEFT('Time Off Log'!$C1022,1)),LOWER(LEFT('Time Off Log'!$C1022,1)))))</f>
        <v/>
      </c>
    </row>
    <row r="1023" spans="6:7" x14ac:dyDescent="0.25">
      <c r="F1023" t="str">
        <f>IF(OR('Time Off Log'!$A1023="",'Time Off Log'!$B1023=""),"",'Time Off Log'!$B1023&amp;"|"&amp;INT(N('Time Off Log'!$A1023)))</f>
        <v/>
      </c>
      <c r="G1023" t="str">
        <f>IF(F1023="","",IF('Time Off Log'!$C1023="","•",IF(N('Time Off Log'!$D1023)&gt;=IF(Settings!$B$8="Days",1,Settings!$B$9),UPPER(LEFT('Time Off Log'!$C1023,1)),LOWER(LEFT('Time Off Log'!$C1023,1)))))</f>
        <v/>
      </c>
    </row>
    <row r="1024" spans="6:7" x14ac:dyDescent="0.25">
      <c r="F1024" t="str">
        <f>IF(OR('Time Off Log'!$A1024="",'Time Off Log'!$B1024=""),"",'Time Off Log'!$B1024&amp;"|"&amp;INT(N('Time Off Log'!$A1024)))</f>
        <v/>
      </c>
      <c r="G1024" t="str">
        <f>IF(F1024="","",IF('Time Off Log'!$C1024="","•",IF(N('Time Off Log'!$D1024)&gt;=IF(Settings!$B$8="Days",1,Settings!$B$9),UPPER(LEFT('Time Off Log'!$C1024,1)),LOWER(LEFT('Time Off Log'!$C1024,1)))))</f>
        <v/>
      </c>
    </row>
    <row r="1025" spans="6:7" x14ac:dyDescent="0.25">
      <c r="F1025" t="str">
        <f>IF(OR('Time Off Log'!$A1025="",'Time Off Log'!$B1025=""),"",'Time Off Log'!$B1025&amp;"|"&amp;INT(N('Time Off Log'!$A1025)))</f>
        <v/>
      </c>
      <c r="G1025" t="str">
        <f>IF(F1025="","",IF('Time Off Log'!$C1025="","•",IF(N('Time Off Log'!$D1025)&gt;=IF(Settings!$B$8="Days",1,Settings!$B$9),UPPER(LEFT('Time Off Log'!$C1025,1)),LOWER(LEFT('Time Off Log'!$C1025,1)))))</f>
        <v/>
      </c>
    </row>
    <row r="1026" spans="6:7" x14ac:dyDescent="0.25">
      <c r="F1026" t="str">
        <f>IF(OR('Time Off Log'!$A1026="",'Time Off Log'!$B1026=""),"",'Time Off Log'!$B1026&amp;"|"&amp;INT(N('Time Off Log'!$A1026)))</f>
        <v/>
      </c>
      <c r="G1026" t="str">
        <f>IF(F1026="","",IF('Time Off Log'!$C1026="","•",IF(N('Time Off Log'!$D1026)&gt;=IF(Settings!$B$8="Days",1,Settings!$B$9),UPPER(LEFT('Time Off Log'!$C1026,1)),LOWER(LEFT('Time Off Log'!$C1026,1)))))</f>
        <v/>
      </c>
    </row>
    <row r="1027" spans="6:7" x14ac:dyDescent="0.25">
      <c r="F1027" t="str">
        <f>IF(OR('Time Off Log'!$A1027="",'Time Off Log'!$B1027=""),"",'Time Off Log'!$B1027&amp;"|"&amp;INT(N('Time Off Log'!$A1027)))</f>
        <v/>
      </c>
      <c r="G1027" t="str">
        <f>IF(F1027="","",IF('Time Off Log'!$C1027="","•",IF(N('Time Off Log'!$D1027)&gt;=IF(Settings!$B$8="Days",1,Settings!$B$9),UPPER(LEFT('Time Off Log'!$C1027,1)),LOWER(LEFT('Time Off Log'!$C1027,1)))))</f>
        <v/>
      </c>
    </row>
    <row r="1028" spans="6:7" x14ac:dyDescent="0.25">
      <c r="F1028" t="str">
        <f>IF(OR('Time Off Log'!$A1028="",'Time Off Log'!$B1028=""),"",'Time Off Log'!$B1028&amp;"|"&amp;INT(N('Time Off Log'!$A1028)))</f>
        <v/>
      </c>
      <c r="G1028" t="str">
        <f>IF(F1028="","",IF('Time Off Log'!$C1028="","•",IF(N('Time Off Log'!$D1028)&gt;=IF(Settings!$B$8="Days",1,Settings!$B$9),UPPER(LEFT('Time Off Log'!$C1028,1)),LOWER(LEFT('Time Off Log'!$C1028,1)))))</f>
        <v/>
      </c>
    </row>
    <row r="1029" spans="6:7" x14ac:dyDescent="0.25">
      <c r="F1029" t="str">
        <f>IF(OR('Time Off Log'!$A1029="",'Time Off Log'!$B1029=""),"",'Time Off Log'!$B1029&amp;"|"&amp;INT(N('Time Off Log'!$A1029)))</f>
        <v/>
      </c>
      <c r="G1029" t="str">
        <f>IF(F1029="","",IF('Time Off Log'!$C1029="","•",IF(N('Time Off Log'!$D1029)&gt;=IF(Settings!$B$8="Days",1,Settings!$B$9),UPPER(LEFT('Time Off Log'!$C1029,1)),LOWER(LEFT('Time Off Log'!$C1029,1)))))</f>
        <v/>
      </c>
    </row>
    <row r="1030" spans="6:7" x14ac:dyDescent="0.25">
      <c r="F1030" t="str">
        <f>IF(OR('Time Off Log'!$A1030="",'Time Off Log'!$B1030=""),"",'Time Off Log'!$B1030&amp;"|"&amp;INT(N('Time Off Log'!$A1030)))</f>
        <v/>
      </c>
      <c r="G1030" t="str">
        <f>IF(F1030="","",IF('Time Off Log'!$C1030="","•",IF(N('Time Off Log'!$D1030)&gt;=IF(Settings!$B$8="Days",1,Settings!$B$9),UPPER(LEFT('Time Off Log'!$C1030,1)),LOWER(LEFT('Time Off Log'!$C1030,1)))))</f>
        <v/>
      </c>
    </row>
    <row r="1031" spans="6:7" x14ac:dyDescent="0.25">
      <c r="F1031" t="str">
        <f>IF(OR('Time Off Log'!$A1031="",'Time Off Log'!$B1031=""),"",'Time Off Log'!$B1031&amp;"|"&amp;INT(N('Time Off Log'!$A1031)))</f>
        <v/>
      </c>
      <c r="G1031" t="str">
        <f>IF(F1031="","",IF('Time Off Log'!$C1031="","•",IF(N('Time Off Log'!$D1031)&gt;=IF(Settings!$B$8="Days",1,Settings!$B$9),UPPER(LEFT('Time Off Log'!$C1031,1)),LOWER(LEFT('Time Off Log'!$C1031,1)))))</f>
        <v/>
      </c>
    </row>
    <row r="1032" spans="6:7" x14ac:dyDescent="0.25">
      <c r="F1032" t="str">
        <f>IF(OR('Time Off Log'!$A1032="",'Time Off Log'!$B1032=""),"",'Time Off Log'!$B1032&amp;"|"&amp;INT(N('Time Off Log'!$A1032)))</f>
        <v/>
      </c>
      <c r="G1032" t="str">
        <f>IF(F1032="","",IF('Time Off Log'!$C1032="","•",IF(N('Time Off Log'!$D1032)&gt;=IF(Settings!$B$8="Days",1,Settings!$B$9),UPPER(LEFT('Time Off Log'!$C1032,1)),LOWER(LEFT('Time Off Log'!$C1032,1)))))</f>
        <v/>
      </c>
    </row>
    <row r="1033" spans="6:7" x14ac:dyDescent="0.25">
      <c r="F1033" t="str">
        <f>IF(OR('Time Off Log'!$A1033="",'Time Off Log'!$B1033=""),"",'Time Off Log'!$B1033&amp;"|"&amp;INT(N('Time Off Log'!$A1033)))</f>
        <v/>
      </c>
      <c r="G1033" t="str">
        <f>IF(F1033="","",IF('Time Off Log'!$C1033="","•",IF(N('Time Off Log'!$D1033)&gt;=IF(Settings!$B$8="Days",1,Settings!$B$9),UPPER(LEFT('Time Off Log'!$C1033,1)),LOWER(LEFT('Time Off Log'!$C1033,1)))))</f>
        <v/>
      </c>
    </row>
    <row r="1034" spans="6:7" x14ac:dyDescent="0.25">
      <c r="F1034" t="str">
        <f>IF(OR('Time Off Log'!$A1034="",'Time Off Log'!$B1034=""),"",'Time Off Log'!$B1034&amp;"|"&amp;INT(N('Time Off Log'!$A1034)))</f>
        <v/>
      </c>
      <c r="G1034" t="str">
        <f>IF(F1034="","",IF('Time Off Log'!$C1034="","•",IF(N('Time Off Log'!$D1034)&gt;=IF(Settings!$B$8="Days",1,Settings!$B$9),UPPER(LEFT('Time Off Log'!$C1034,1)),LOWER(LEFT('Time Off Log'!$C1034,1)))))</f>
        <v/>
      </c>
    </row>
    <row r="1035" spans="6:7" x14ac:dyDescent="0.25">
      <c r="F1035" t="str">
        <f>IF(OR('Time Off Log'!$A1035="",'Time Off Log'!$B1035=""),"",'Time Off Log'!$B1035&amp;"|"&amp;INT(N('Time Off Log'!$A1035)))</f>
        <v/>
      </c>
      <c r="G1035" t="str">
        <f>IF(F1035="","",IF('Time Off Log'!$C1035="","•",IF(N('Time Off Log'!$D1035)&gt;=IF(Settings!$B$8="Days",1,Settings!$B$9),UPPER(LEFT('Time Off Log'!$C1035,1)),LOWER(LEFT('Time Off Log'!$C1035,1)))))</f>
        <v/>
      </c>
    </row>
    <row r="1036" spans="6:7" x14ac:dyDescent="0.25">
      <c r="F1036" t="str">
        <f>IF(OR('Time Off Log'!$A1036="",'Time Off Log'!$B1036=""),"",'Time Off Log'!$B1036&amp;"|"&amp;INT(N('Time Off Log'!$A1036)))</f>
        <v/>
      </c>
      <c r="G1036" t="str">
        <f>IF(F1036="","",IF('Time Off Log'!$C1036="","•",IF(N('Time Off Log'!$D1036)&gt;=IF(Settings!$B$8="Days",1,Settings!$B$9),UPPER(LEFT('Time Off Log'!$C1036,1)),LOWER(LEFT('Time Off Log'!$C1036,1)))))</f>
        <v/>
      </c>
    </row>
    <row r="1037" spans="6:7" x14ac:dyDescent="0.25">
      <c r="F1037" t="str">
        <f>IF(OR('Time Off Log'!$A1037="",'Time Off Log'!$B1037=""),"",'Time Off Log'!$B1037&amp;"|"&amp;INT(N('Time Off Log'!$A1037)))</f>
        <v/>
      </c>
      <c r="G1037" t="str">
        <f>IF(F1037="","",IF('Time Off Log'!$C1037="","•",IF(N('Time Off Log'!$D1037)&gt;=IF(Settings!$B$8="Days",1,Settings!$B$9),UPPER(LEFT('Time Off Log'!$C1037,1)),LOWER(LEFT('Time Off Log'!$C1037,1)))))</f>
        <v/>
      </c>
    </row>
    <row r="1038" spans="6:7" x14ac:dyDescent="0.25">
      <c r="F1038" t="str">
        <f>IF(OR('Time Off Log'!$A1038="",'Time Off Log'!$B1038=""),"",'Time Off Log'!$B1038&amp;"|"&amp;INT(N('Time Off Log'!$A1038)))</f>
        <v/>
      </c>
      <c r="G1038" t="str">
        <f>IF(F1038="","",IF('Time Off Log'!$C1038="","•",IF(N('Time Off Log'!$D1038)&gt;=IF(Settings!$B$8="Days",1,Settings!$B$9),UPPER(LEFT('Time Off Log'!$C1038,1)),LOWER(LEFT('Time Off Log'!$C1038,1)))))</f>
        <v/>
      </c>
    </row>
    <row r="1039" spans="6:7" x14ac:dyDescent="0.25">
      <c r="F1039" t="str">
        <f>IF(OR('Time Off Log'!$A1039="",'Time Off Log'!$B1039=""),"",'Time Off Log'!$B1039&amp;"|"&amp;INT(N('Time Off Log'!$A1039)))</f>
        <v/>
      </c>
      <c r="G1039" t="str">
        <f>IF(F1039="","",IF('Time Off Log'!$C1039="","•",IF(N('Time Off Log'!$D1039)&gt;=IF(Settings!$B$8="Days",1,Settings!$B$9),UPPER(LEFT('Time Off Log'!$C1039,1)),LOWER(LEFT('Time Off Log'!$C1039,1)))))</f>
        <v/>
      </c>
    </row>
    <row r="1040" spans="6:7" x14ac:dyDescent="0.25">
      <c r="F1040" t="str">
        <f>IF(OR('Time Off Log'!$A1040="",'Time Off Log'!$B1040=""),"",'Time Off Log'!$B1040&amp;"|"&amp;INT(N('Time Off Log'!$A1040)))</f>
        <v/>
      </c>
      <c r="G1040" t="str">
        <f>IF(F1040="","",IF('Time Off Log'!$C1040="","•",IF(N('Time Off Log'!$D1040)&gt;=IF(Settings!$B$8="Days",1,Settings!$B$9),UPPER(LEFT('Time Off Log'!$C1040,1)),LOWER(LEFT('Time Off Log'!$C1040,1)))))</f>
        <v/>
      </c>
    </row>
    <row r="1041" spans="6:7" x14ac:dyDescent="0.25">
      <c r="F1041" t="str">
        <f>IF(OR('Time Off Log'!$A1041="",'Time Off Log'!$B1041=""),"",'Time Off Log'!$B1041&amp;"|"&amp;INT(N('Time Off Log'!$A1041)))</f>
        <v/>
      </c>
      <c r="G1041" t="str">
        <f>IF(F1041="","",IF('Time Off Log'!$C1041="","•",IF(N('Time Off Log'!$D1041)&gt;=IF(Settings!$B$8="Days",1,Settings!$B$9),UPPER(LEFT('Time Off Log'!$C1041,1)),LOWER(LEFT('Time Off Log'!$C1041,1)))))</f>
        <v/>
      </c>
    </row>
    <row r="1042" spans="6:7" x14ac:dyDescent="0.25">
      <c r="F1042" t="str">
        <f>IF(OR('Time Off Log'!$A1042="",'Time Off Log'!$B1042=""),"",'Time Off Log'!$B1042&amp;"|"&amp;INT(N('Time Off Log'!$A1042)))</f>
        <v/>
      </c>
      <c r="G1042" t="str">
        <f>IF(F1042="","",IF('Time Off Log'!$C1042="","•",IF(N('Time Off Log'!$D1042)&gt;=IF(Settings!$B$8="Days",1,Settings!$B$9),UPPER(LEFT('Time Off Log'!$C1042,1)),LOWER(LEFT('Time Off Log'!$C1042,1)))))</f>
        <v/>
      </c>
    </row>
    <row r="1043" spans="6:7" x14ac:dyDescent="0.25">
      <c r="F1043" t="str">
        <f>IF(OR('Time Off Log'!$A1043="",'Time Off Log'!$B1043=""),"",'Time Off Log'!$B1043&amp;"|"&amp;INT(N('Time Off Log'!$A1043)))</f>
        <v/>
      </c>
      <c r="G1043" t="str">
        <f>IF(F1043="","",IF('Time Off Log'!$C1043="","•",IF(N('Time Off Log'!$D1043)&gt;=IF(Settings!$B$8="Days",1,Settings!$B$9),UPPER(LEFT('Time Off Log'!$C1043,1)),LOWER(LEFT('Time Off Log'!$C1043,1)))))</f>
        <v/>
      </c>
    </row>
    <row r="1044" spans="6:7" x14ac:dyDescent="0.25">
      <c r="F1044" t="str">
        <f>IF(OR('Time Off Log'!$A1044="",'Time Off Log'!$B1044=""),"",'Time Off Log'!$B1044&amp;"|"&amp;INT(N('Time Off Log'!$A1044)))</f>
        <v/>
      </c>
      <c r="G1044" t="str">
        <f>IF(F1044="","",IF('Time Off Log'!$C1044="","•",IF(N('Time Off Log'!$D1044)&gt;=IF(Settings!$B$8="Days",1,Settings!$B$9),UPPER(LEFT('Time Off Log'!$C1044,1)),LOWER(LEFT('Time Off Log'!$C1044,1)))))</f>
        <v/>
      </c>
    </row>
    <row r="1045" spans="6:7" x14ac:dyDescent="0.25">
      <c r="F1045" t="str">
        <f>IF(OR('Time Off Log'!$A1045="",'Time Off Log'!$B1045=""),"",'Time Off Log'!$B1045&amp;"|"&amp;INT(N('Time Off Log'!$A1045)))</f>
        <v/>
      </c>
      <c r="G1045" t="str">
        <f>IF(F1045="","",IF('Time Off Log'!$C1045="","•",IF(N('Time Off Log'!$D1045)&gt;=IF(Settings!$B$8="Days",1,Settings!$B$9),UPPER(LEFT('Time Off Log'!$C1045,1)),LOWER(LEFT('Time Off Log'!$C1045,1)))))</f>
        <v/>
      </c>
    </row>
    <row r="1046" spans="6:7" x14ac:dyDescent="0.25">
      <c r="F1046" t="str">
        <f>IF(OR('Time Off Log'!$A1046="",'Time Off Log'!$B1046=""),"",'Time Off Log'!$B1046&amp;"|"&amp;INT(N('Time Off Log'!$A1046)))</f>
        <v/>
      </c>
      <c r="G1046" t="str">
        <f>IF(F1046="","",IF('Time Off Log'!$C1046="","•",IF(N('Time Off Log'!$D1046)&gt;=IF(Settings!$B$8="Days",1,Settings!$B$9),UPPER(LEFT('Time Off Log'!$C1046,1)),LOWER(LEFT('Time Off Log'!$C1046,1)))))</f>
        <v/>
      </c>
    </row>
    <row r="1047" spans="6:7" x14ac:dyDescent="0.25">
      <c r="F1047" t="str">
        <f>IF(OR('Time Off Log'!$A1047="",'Time Off Log'!$B1047=""),"",'Time Off Log'!$B1047&amp;"|"&amp;INT(N('Time Off Log'!$A1047)))</f>
        <v/>
      </c>
      <c r="G1047" t="str">
        <f>IF(F1047="","",IF('Time Off Log'!$C1047="","•",IF(N('Time Off Log'!$D1047)&gt;=IF(Settings!$B$8="Days",1,Settings!$B$9),UPPER(LEFT('Time Off Log'!$C1047,1)),LOWER(LEFT('Time Off Log'!$C1047,1)))))</f>
        <v/>
      </c>
    </row>
    <row r="1048" spans="6:7" x14ac:dyDescent="0.25">
      <c r="F1048" t="str">
        <f>IF(OR('Time Off Log'!$A1048="",'Time Off Log'!$B1048=""),"",'Time Off Log'!$B1048&amp;"|"&amp;INT(N('Time Off Log'!$A1048)))</f>
        <v/>
      </c>
      <c r="G1048" t="str">
        <f>IF(F1048="","",IF('Time Off Log'!$C1048="","•",IF(N('Time Off Log'!$D1048)&gt;=IF(Settings!$B$8="Days",1,Settings!$B$9),UPPER(LEFT('Time Off Log'!$C1048,1)),LOWER(LEFT('Time Off Log'!$C1048,1)))))</f>
        <v/>
      </c>
    </row>
    <row r="1049" spans="6:7" x14ac:dyDescent="0.25">
      <c r="F1049" t="str">
        <f>IF(OR('Time Off Log'!$A1049="",'Time Off Log'!$B1049=""),"",'Time Off Log'!$B1049&amp;"|"&amp;INT(N('Time Off Log'!$A1049)))</f>
        <v/>
      </c>
      <c r="G1049" t="str">
        <f>IF(F1049="","",IF('Time Off Log'!$C1049="","•",IF(N('Time Off Log'!$D1049)&gt;=IF(Settings!$B$8="Days",1,Settings!$B$9),UPPER(LEFT('Time Off Log'!$C1049,1)),LOWER(LEFT('Time Off Log'!$C1049,1)))))</f>
        <v/>
      </c>
    </row>
    <row r="1050" spans="6:7" x14ac:dyDescent="0.25">
      <c r="F1050" t="str">
        <f>IF(OR('Time Off Log'!$A1050="",'Time Off Log'!$B1050=""),"",'Time Off Log'!$B1050&amp;"|"&amp;INT(N('Time Off Log'!$A1050)))</f>
        <v/>
      </c>
      <c r="G1050" t="str">
        <f>IF(F1050="","",IF('Time Off Log'!$C1050="","•",IF(N('Time Off Log'!$D1050)&gt;=IF(Settings!$B$8="Days",1,Settings!$B$9),UPPER(LEFT('Time Off Log'!$C1050,1)),LOWER(LEFT('Time Off Log'!$C1050,1)))))</f>
        <v/>
      </c>
    </row>
    <row r="1051" spans="6:7" x14ac:dyDescent="0.25">
      <c r="F1051" t="str">
        <f>IF(OR('Time Off Log'!$A1051="",'Time Off Log'!$B1051=""),"",'Time Off Log'!$B1051&amp;"|"&amp;INT(N('Time Off Log'!$A1051)))</f>
        <v/>
      </c>
      <c r="G1051" t="str">
        <f>IF(F1051="","",IF('Time Off Log'!$C1051="","•",IF(N('Time Off Log'!$D1051)&gt;=IF(Settings!$B$8="Days",1,Settings!$B$9),UPPER(LEFT('Time Off Log'!$C1051,1)),LOWER(LEFT('Time Off Log'!$C1051,1)))))</f>
        <v/>
      </c>
    </row>
    <row r="1052" spans="6:7" x14ac:dyDescent="0.25">
      <c r="F1052" t="str">
        <f>IF(OR('Time Off Log'!$A1052="",'Time Off Log'!$B1052=""),"",'Time Off Log'!$B1052&amp;"|"&amp;INT(N('Time Off Log'!$A1052)))</f>
        <v/>
      </c>
      <c r="G1052" t="str">
        <f>IF(F1052="","",IF('Time Off Log'!$C1052="","•",IF(N('Time Off Log'!$D1052)&gt;=IF(Settings!$B$8="Days",1,Settings!$B$9),UPPER(LEFT('Time Off Log'!$C1052,1)),LOWER(LEFT('Time Off Log'!$C1052,1)))))</f>
        <v/>
      </c>
    </row>
    <row r="1053" spans="6:7" x14ac:dyDescent="0.25">
      <c r="F1053" t="str">
        <f>IF(OR('Time Off Log'!$A1053="",'Time Off Log'!$B1053=""),"",'Time Off Log'!$B1053&amp;"|"&amp;INT(N('Time Off Log'!$A1053)))</f>
        <v/>
      </c>
      <c r="G1053" t="str">
        <f>IF(F1053="","",IF('Time Off Log'!$C1053="","•",IF(N('Time Off Log'!$D1053)&gt;=IF(Settings!$B$8="Days",1,Settings!$B$9),UPPER(LEFT('Time Off Log'!$C1053,1)),LOWER(LEFT('Time Off Log'!$C1053,1)))))</f>
        <v/>
      </c>
    </row>
    <row r="1054" spans="6:7" x14ac:dyDescent="0.25">
      <c r="F1054" t="str">
        <f>IF(OR('Time Off Log'!$A1054="",'Time Off Log'!$B1054=""),"",'Time Off Log'!$B1054&amp;"|"&amp;INT(N('Time Off Log'!$A1054)))</f>
        <v/>
      </c>
      <c r="G1054" t="str">
        <f>IF(F1054="","",IF('Time Off Log'!$C1054="","•",IF(N('Time Off Log'!$D1054)&gt;=IF(Settings!$B$8="Days",1,Settings!$B$9),UPPER(LEFT('Time Off Log'!$C1054,1)),LOWER(LEFT('Time Off Log'!$C1054,1)))))</f>
        <v/>
      </c>
    </row>
    <row r="1055" spans="6:7" x14ac:dyDescent="0.25">
      <c r="F1055" t="str">
        <f>IF(OR('Time Off Log'!$A1055="",'Time Off Log'!$B1055=""),"",'Time Off Log'!$B1055&amp;"|"&amp;INT(N('Time Off Log'!$A1055)))</f>
        <v/>
      </c>
      <c r="G1055" t="str">
        <f>IF(F1055="","",IF('Time Off Log'!$C1055="","•",IF(N('Time Off Log'!$D1055)&gt;=IF(Settings!$B$8="Days",1,Settings!$B$9),UPPER(LEFT('Time Off Log'!$C1055,1)),LOWER(LEFT('Time Off Log'!$C1055,1)))))</f>
        <v/>
      </c>
    </row>
    <row r="1056" spans="6:7" x14ac:dyDescent="0.25">
      <c r="F1056" t="str">
        <f>IF(OR('Time Off Log'!$A1056="",'Time Off Log'!$B1056=""),"",'Time Off Log'!$B1056&amp;"|"&amp;INT(N('Time Off Log'!$A1056)))</f>
        <v/>
      </c>
      <c r="G1056" t="str">
        <f>IF(F1056="","",IF('Time Off Log'!$C1056="","•",IF(N('Time Off Log'!$D1056)&gt;=IF(Settings!$B$8="Days",1,Settings!$B$9),UPPER(LEFT('Time Off Log'!$C1056,1)),LOWER(LEFT('Time Off Log'!$C1056,1)))))</f>
        <v/>
      </c>
    </row>
    <row r="1057" spans="6:7" x14ac:dyDescent="0.25">
      <c r="F1057" t="str">
        <f>IF(OR('Time Off Log'!$A1057="",'Time Off Log'!$B1057=""),"",'Time Off Log'!$B1057&amp;"|"&amp;INT(N('Time Off Log'!$A1057)))</f>
        <v/>
      </c>
      <c r="G1057" t="str">
        <f>IF(F1057="","",IF('Time Off Log'!$C1057="","•",IF(N('Time Off Log'!$D1057)&gt;=IF(Settings!$B$8="Days",1,Settings!$B$9),UPPER(LEFT('Time Off Log'!$C1057,1)),LOWER(LEFT('Time Off Log'!$C1057,1)))))</f>
        <v/>
      </c>
    </row>
    <row r="1058" spans="6:7" x14ac:dyDescent="0.25">
      <c r="F1058" t="str">
        <f>IF(OR('Time Off Log'!$A1058="",'Time Off Log'!$B1058=""),"",'Time Off Log'!$B1058&amp;"|"&amp;INT(N('Time Off Log'!$A1058)))</f>
        <v/>
      </c>
      <c r="G1058" t="str">
        <f>IF(F1058="","",IF('Time Off Log'!$C1058="","•",IF(N('Time Off Log'!$D1058)&gt;=IF(Settings!$B$8="Days",1,Settings!$B$9),UPPER(LEFT('Time Off Log'!$C1058,1)),LOWER(LEFT('Time Off Log'!$C1058,1)))))</f>
        <v/>
      </c>
    </row>
    <row r="1059" spans="6:7" x14ac:dyDescent="0.25">
      <c r="F1059" t="str">
        <f>IF(OR('Time Off Log'!$A1059="",'Time Off Log'!$B1059=""),"",'Time Off Log'!$B1059&amp;"|"&amp;INT(N('Time Off Log'!$A1059)))</f>
        <v/>
      </c>
      <c r="G1059" t="str">
        <f>IF(F1059="","",IF('Time Off Log'!$C1059="","•",IF(N('Time Off Log'!$D1059)&gt;=IF(Settings!$B$8="Days",1,Settings!$B$9),UPPER(LEFT('Time Off Log'!$C1059,1)),LOWER(LEFT('Time Off Log'!$C1059,1)))))</f>
        <v/>
      </c>
    </row>
    <row r="1060" spans="6:7" x14ac:dyDescent="0.25">
      <c r="F1060" t="str">
        <f>IF(OR('Time Off Log'!$A1060="",'Time Off Log'!$B1060=""),"",'Time Off Log'!$B1060&amp;"|"&amp;INT(N('Time Off Log'!$A1060)))</f>
        <v/>
      </c>
      <c r="G1060" t="str">
        <f>IF(F1060="","",IF('Time Off Log'!$C1060="","•",IF(N('Time Off Log'!$D1060)&gt;=IF(Settings!$B$8="Days",1,Settings!$B$9),UPPER(LEFT('Time Off Log'!$C1060,1)),LOWER(LEFT('Time Off Log'!$C1060,1)))))</f>
        <v/>
      </c>
    </row>
    <row r="1061" spans="6:7" x14ac:dyDescent="0.25">
      <c r="F1061" t="str">
        <f>IF(OR('Time Off Log'!$A1061="",'Time Off Log'!$B1061=""),"",'Time Off Log'!$B1061&amp;"|"&amp;INT(N('Time Off Log'!$A1061)))</f>
        <v/>
      </c>
      <c r="G1061" t="str">
        <f>IF(F1061="","",IF('Time Off Log'!$C1061="","•",IF(N('Time Off Log'!$D1061)&gt;=IF(Settings!$B$8="Days",1,Settings!$B$9),UPPER(LEFT('Time Off Log'!$C1061,1)),LOWER(LEFT('Time Off Log'!$C1061,1)))))</f>
        <v/>
      </c>
    </row>
    <row r="1062" spans="6:7" x14ac:dyDescent="0.25">
      <c r="F1062" t="str">
        <f>IF(OR('Time Off Log'!$A1062="",'Time Off Log'!$B1062=""),"",'Time Off Log'!$B1062&amp;"|"&amp;INT(N('Time Off Log'!$A1062)))</f>
        <v/>
      </c>
      <c r="G1062" t="str">
        <f>IF(F1062="","",IF('Time Off Log'!$C1062="","•",IF(N('Time Off Log'!$D1062)&gt;=IF(Settings!$B$8="Days",1,Settings!$B$9),UPPER(LEFT('Time Off Log'!$C1062,1)),LOWER(LEFT('Time Off Log'!$C1062,1)))))</f>
        <v/>
      </c>
    </row>
    <row r="1063" spans="6:7" x14ac:dyDescent="0.25">
      <c r="F1063" t="str">
        <f>IF(OR('Time Off Log'!$A1063="",'Time Off Log'!$B1063=""),"",'Time Off Log'!$B1063&amp;"|"&amp;INT(N('Time Off Log'!$A1063)))</f>
        <v/>
      </c>
      <c r="G1063" t="str">
        <f>IF(F1063="","",IF('Time Off Log'!$C1063="","•",IF(N('Time Off Log'!$D1063)&gt;=IF(Settings!$B$8="Days",1,Settings!$B$9),UPPER(LEFT('Time Off Log'!$C1063,1)),LOWER(LEFT('Time Off Log'!$C1063,1)))))</f>
        <v/>
      </c>
    </row>
    <row r="1064" spans="6:7" x14ac:dyDescent="0.25">
      <c r="F1064" t="str">
        <f>IF(OR('Time Off Log'!$A1064="",'Time Off Log'!$B1064=""),"",'Time Off Log'!$B1064&amp;"|"&amp;INT(N('Time Off Log'!$A1064)))</f>
        <v/>
      </c>
      <c r="G1064" t="str">
        <f>IF(F1064="","",IF('Time Off Log'!$C1064="","•",IF(N('Time Off Log'!$D1064)&gt;=IF(Settings!$B$8="Days",1,Settings!$B$9),UPPER(LEFT('Time Off Log'!$C1064,1)),LOWER(LEFT('Time Off Log'!$C1064,1)))))</f>
        <v/>
      </c>
    </row>
    <row r="1065" spans="6:7" x14ac:dyDescent="0.25">
      <c r="F1065" t="str">
        <f>IF(OR('Time Off Log'!$A1065="",'Time Off Log'!$B1065=""),"",'Time Off Log'!$B1065&amp;"|"&amp;INT(N('Time Off Log'!$A1065)))</f>
        <v/>
      </c>
      <c r="G1065" t="str">
        <f>IF(F1065="","",IF('Time Off Log'!$C1065="","•",IF(N('Time Off Log'!$D1065)&gt;=IF(Settings!$B$8="Days",1,Settings!$B$9),UPPER(LEFT('Time Off Log'!$C1065,1)),LOWER(LEFT('Time Off Log'!$C1065,1)))))</f>
        <v/>
      </c>
    </row>
    <row r="1066" spans="6:7" x14ac:dyDescent="0.25">
      <c r="F1066" t="str">
        <f>IF(OR('Time Off Log'!$A1066="",'Time Off Log'!$B1066=""),"",'Time Off Log'!$B1066&amp;"|"&amp;INT(N('Time Off Log'!$A1066)))</f>
        <v/>
      </c>
      <c r="G1066" t="str">
        <f>IF(F1066="","",IF('Time Off Log'!$C1066="","•",IF(N('Time Off Log'!$D1066)&gt;=IF(Settings!$B$8="Days",1,Settings!$B$9),UPPER(LEFT('Time Off Log'!$C1066,1)),LOWER(LEFT('Time Off Log'!$C1066,1)))))</f>
        <v/>
      </c>
    </row>
    <row r="1067" spans="6:7" x14ac:dyDescent="0.25">
      <c r="F1067" t="str">
        <f>IF(OR('Time Off Log'!$A1067="",'Time Off Log'!$B1067=""),"",'Time Off Log'!$B1067&amp;"|"&amp;INT(N('Time Off Log'!$A1067)))</f>
        <v/>
      </c>
      <c r="G1067" t="str">
        <f>IF(F1067="","",IF('Time Off Log'!$C1067="","•",IF(N('Time Off Log'!$D1067)&gt;=IF(Settings!$B$8="Days",1,Settings!$B$9),UPPER(LEFT('Time Off Log'!$C1067,1)),LOWER(LEFT('Time Off Log'!$C1067,1)))))</f>
        <v/>
      </c>
    </row>
    <row r="1068" spans="6:7" x14ac:dyDescent="0.25">
      <c r="F1068" t="str">
        <f>IF(OR('Time Off Log'!$A1068="",'Time Off Log'!$B1068=""),"",'Time Off Log'!$B1068&amp;"|"&amp;INT(N('Time Off Log'!$A1068)))</f>
        <v/>
      </c>
      <c r="G1068" t="str">
        <f>IF(F1068="","",IF('Time Off Log'!$C1068="","•",IF(N('Time Off Log'!$D1068)&gt;=IF(Settings!$B$8="Days",1,Settings!$B$9),UPPER(LEFT('Time Off Log'!$C1068,1)),LOWER(LEFT('Time Off Log'!$C1068,1)))))</f>
        <v/>
      </c>
    </row>
    <row r="1069" spans="6:7" x14ac:dyDescent="0.25">
      <c r="F1069" t="str">
        <f>IF(OR('Time Off Log'!$A1069="",'Time Off Log'!$B1069=""),"",'Time Off Log'!$B1069&amp;"|"&amp;INT(N('Time Off Log'!$A1069)))</f>
        <v/>
      </c>
      <c r="G1069" t="str">
        <f>IF(F1069="","",IF('Time Off Log'!$C1069="","•",IF(N('Time Off Log'!$D1069)&gt;=IF(Settings!$B$8="Days",1,Settings!$B$9),UPPER(LEFT('Time Off Log'!$C1069,1)),LOWER(LEFT('Time Off Log'!$C1069,1)))))</f>
        <v/>
      </c>
    </row>
    <row r="1070" spans="6:7" x14ac:dyDescent="0.25">
      <c r="F1070" t="str">
        <f>IF(OR('Time Off Log'!$A1070="",'Time Off Log'!$B1070=""),"",'Time Off Log'!$B1070&amp;"|"&amp;INT(N('Time Off Log'!$A1070)))</f>
        <v/>
      </c>
      <c r="G1070" t="str">
        <f>IF(F1070="","",IF('Time Off Log'!$C1070="","•",IF(N('Time Off Log'!$D1070)&gt;=IF(Settings!$B$8="Days",1,Settings!$B$9),UPPER(LEFT('Time Off Log'!$C1070,1)),LOWER(LEFT('Time Off Log'!$C1070,1)))))</f>
        <v/>
      </c>
    </row>
    <row r="1071" spans="6:7" x14ac:dyDescent="0.25">
      <c r="F1071" t="str">
        <f>IF(OR('Time Off Log'!$A1071="",'Time Off Log'!$B1071=""),"",'Time Off Log'!$B1071&amp;"|"&amp;INT(N('Time Off Log'!$A1071)))</f>
        <v/>
      </c>
      <c r="G1071" t="str">
        <f>IF(F1071="","",IF('Time Off Log'!$C1071="","•",IF(N('Time Off Log'!$D1071)&gt;=IF(Settings!$B$8="Days",1,Settings!$B$9),UPPER(LEFT('Time Off Log'!$C1071,1)),LOWER(LEFT('Time Off Log'!$C1071,1)))))</f>
        <v/>
      </c>
    </row>
    <row r="1072" spans="6:7" x14ac:dyDescent="0.25">
      <c r="F1072" t="str">
        <f>IF(OR('Time Off Log'!$A1072="",'Time Off Log'!$B1072=""),"",'Time Off Log'!$B1072&amp;"|"&amp;INT(N('Time Off Log'!$A1072)))</f>
        <v/>
      </c>
      <c r="G1072" t="str">
        <f>IF(F1072="","",IF('Time Off Log'!$C1072="","•",IF(N('Time Off Log'!$D1072)&gt;=IF(Settings!$B$8="Days",1,Settings!$B$9),UPPER(LEFT('Time Off Log'!$C1072,1)),LOWER(LEFT('Time Off Log'!$C1072,1)))))</f>
        <v/>
      </c>
    </row>
    <row r="1073" spans="6:7" x14ac:dyDescent="0.25">
      <c r="F1073" t="str">
        <f>IF(OR('Time Off Log'!$A1073="",'Time Off Log'!$B1073=""),"",'Time Off Log'!$B1073&amp;"|"&amp;INT(N('Time Off Log'!$A1073)))</f>
        <v/>
      </c>
      <c r="G1073" t="str">
        <f>IF(F1073="","",IF('Time Off Log'!$C1073="","•",IF(N('Time Off Log'!$D1073)&gt;=IF(Settings!$B$8="Days",1,Settings!$B$9),UPPER(LEFT('Time Off Log'!$C1073,1)),LOWER(LEFT('Time Off Log'!$C1073,1)))))</f>
        <v/>
      </c>
    </row>
    <row r="1074" spans="6:7" x14ac:dyDescent="0.25">
      <c r="F1074" t="str">
        <f>IF(OR('Time Off Log'!$A1074="",'Time Off Log'!$B1074=""),"",'Time Off Log'!$B1074&amp;"|"&amp;INT(N('Time Off Log'!$A1074)))</f>
        <v/>
      </c>
      <c r="G1074" t="str">
        <f>IF(F1074="","",IF('Time Off Log'!$C1074="","•",IF(N('Time Off Log'!$D1074)&gt;=IF(Settings!$B$8="Days",1,Settings!$B$9),UPPER(LEFT('Time Off Log'!$C1074,1)),LOWER(LEFT('Time Off Log'!$C1074,1)))))</f>
        <v/>
      </c>
    </row>
    <row r="1075" spans="6:7" x14ac:dyDescent="0.25">
      <c r="F1075" t="str">
        <f>IF(OR('Time Off Log'!$A1075="",'Time Off Log'!$B1075=""),"",'Time Off Log'!$B1075&amp;"|"&amp;INT(N('Time Off Log'!$A1075)))</f>
        <v/>
      </c>
      <c r="G1075" t="str">
        <f>IF(F1075="","",IF('Time Off Log'!$C1075="","•",IF(N('Time Off Log'!$D1075)&gt;=IF(Settings!$B$8="Days",1,Settings!$B$9),UPPER(LEFT('Time Off Log'!$C1075,1)),LOWER(LEFT('Time Off Log'!$C1075,1)))))</f>
        <v/>
      </c>
    </row>
    <row r="1076" spans="6:7" x14ac:dyDescent="0.25">
      <c r="F1076" t="str">
        <f>IF(OR('Time Off Log'!$A1076="",'Time Off Log'!$B1076=""),"",'Time Off Log'!$B1076&amp;"|"&amp;INT(N('Time Off Log'!$A1076)))</f>
        <v/>
      </c>
      <c r="G1076" t="str">
        <f>IF(F1076="","",IF('Time Off Log'!$C1076="","•",IF(N('Time Off Log'!$D1076)&gt;=IF(Settings!$B$8="Days",1,Settings!$B$9),UPPER(LEFT('Time Off Log'!$C1076,1)),LOWER(LEFT('Time Off Log'!$C1076,1)))))</f>
        <v/>
      </c>
    </row>
    <row r="1077" spans="6:7" x14ac:dyDescent="0.25">
      <c r="F1077" t="str">
        <f>IF(OR('Time Off Log'!$A1077="",'Time Off Log'!$B1077=""),"",'Time Off Log'!$B1077&amp;"|"&amp;INT(N('Time Off Log'!$A1077)))</f>
        <v/>
      </c>
      <c r="G1077" t="str">
        <f>IF(F1077="","",IF('Time Off Log'!$C1077="","•",IF(N('Time Off Log'!$D1077)&gt;=IF(Settings!$B$8="Days",1,Settings!$B$9),UPPER(LEFT('Time Off Log'!$C1077,1)),LOWER(LEFT('Time Off Log'!$C1077,1)))))</f>
        <v/>
      </c>
    </row>
    <row r="1078" spans="6:7" x14ac:dyDescent="0.25">
      <c r="F1078" t="str">
        <f>IF(OR('Time Off Log'!$A1078="",'Time Off Log'!$B1078=""),"",'Time Off Log'!$B1078&amp;"|"&amp;INT(N('Time Off Log'!$A1078)))</f>
        <v/>
      </c>
      <c r="G1078" t="str">
        <f>IF(F1078="","",IF('Time Off Log'!$C1078="","•",IF(N('Time Off Log'!$D1078)&gt;=IF(Settings!$B$8="Days",1,Settings!$B$9),UPPER(LEFT('Time Off Log'!$C1078,1)),LOWER(LEFT('Time Off Log'!$C1078,1)))))</f>
        <v/>
      </c>
    </row>
    <row r="1079" spans="6:7" x14ac:dyDescent="0.25">
      <c r="F1079" t="str">
        <f>IF(OR('Time Off Log'!$A1079="",'Time Off Log'!$B1079=""),"",'Time Off Log'!$B1079&amp;"|"&amp;INT(N('Time Off Log'!$A1079)))</f>
        <v/>
      </c>
      <c r="G1079" t="str">
        <f>IF(F1079="","",IF('Time Off Log'!$C1079="","•",IF(N('Time Off Log'!$D1079)&gt;=IF(Settings!$B$8="Days",1,Settings!$B$9),UPPER(LEFT('Time Off Log'!$C1079,1)),LOWER(LEFT('Time Off Log'!$C1079,1)))))</f>
        <v/>
      </c>
    </row>
    <row r="1080" spans="6:7" x14ac:dyDescent="0.25">
      <c r="F1080" t="str">
        <f>IF(OR('Time Off Log'!$A1080="",'Time Off Log'!$B1080=""),"",'Time Off Log'!$B1080&amp;"|"&amp;INT(N('Time Off Log'!$A1080)))</f>
        <v/>
      </c>
      <c r="G1080" t="str">
        <f>IF(F1080="","",IF('Time Off Log'!$C1080="","•",IF(N('Time Off Log'!$D1080)&gt;=IF(Settings!$B$8="Days",1,Settings!$B$9),UPPER(LEFT('Time Off Log'!$C1080,1)),LOWER(LEFT('Time Off Log'!$C1080,1)))))</f>
        <v/>
      </c>
    </row>
    <row r="1081" spans="6:7" x14ac:dyDescent="0.25">
      <c r="F1081" t="str">
        <f>IF(OR('Time Off Log'!$A1081="",'Time Off Log'!$B1081=""),"",'Time Off Log'!$B1081&amp;"|"&amp;INT(N('Time Off Log'!$A1081)))</f>
        <v/>
      </c>
      <c r="G1081" t="str">
        <f>IF(F1081="","",IF('Time Off Log'!$C1081="","•",IF(N('Time Off Log'!$D1081)&gt;=IF(Settings!$B$8="Days",1,Settings!$B$9),UPPER(LEFT('Time Off Log'!$C1081,1)),LOWER(LEFT('Time Off Log'!$C1081,1)))))</f>
        <v/>
      </c>
    </row>
    <row r="1082" spans="6:7" x14ac:dyDescent="0.25">
      <c r="F1082" t="str">
        <f>IF(OR('Time Off Log'!$A1082="",'Time Off Log'!$B1082=""),"",'Time Off Log'!$B1082&amp;"|"&amp;INT(N('Time Off Log'!$A1082)))</f>
        <v/>
      </c>
      <c r="G1082" t="str">
        <f>IF(F1082="","",IF('Time Off Log'!$C1082="","•",IF(N('Time Off Log'!$D1082)&gt;=IF(Settings!$B$8="Days",1,Settings!$B$9),UPPER(LEFT('Time Off Log'!$C1082,1)),LOWER(LEFT('Time Off Log'!$C1082,1)))))</f>
        <v/>
      </c>
    </row>
    <row r="1083" spans="6:7" x14ac:dyDescent="0.25">
      <c r="F1083" t="str">
        <f>IF(OR('Time Off Log'!$A1083="",'Time Off Log'!$B1083=""),"",'Time Off Log'!$B1083&amp;"|"&amp;INT(N('Time Off Log'!$A1083)))</f>
        <v/>
      </c>
      <c r="G1083" t="str">
        <f>IF(F1083="","",IF('Time Off Log'!$C1083="","•",IF(N('Time Off Log'!$D1083)&gt;=IF(Settings!$B$8="Days",1,Settings!$B$9),UPPER(LEFT('Time Off Log'!$C1083,1)),LOWER(LEFT('Time Off Log'!$C1083,1)))))</f>
        <v/>
      </c>
    </row>
    <row r="1084" spans="6:7" x14ac:dyDescent="0.25">
      <c r="F1084" t="str">
        <f>IF(OR('Time Off Log'!$A1084="",'Time Off Log'!$B1084=""),"",'Time Off Log'!$B1084&amp;"|"&amp;INT(N('Time Off Log'!$A1084)))</f>
        <v/>
      </c>
      <c r="G1084" t="str">
        <f>IF(F1084="","",IF('Time Off Log'!$C1084="","•",IF(N('Time Off Log'!$D1084)&gt;=IF(Settings!$B$8="Days",1,Settings!$B$9),UPPER(LEFT('Time Off Log'!$C1084,1)),LOWER(LEFT('Time Off Log'!$C1084,1)))))</f>
        <v/>
      </c>
    </row>
    <row r="1085" spans="6:7" x14ac:dyDescent="0.25">
      <c r="F1085" t="str">
        <f>IF(OR('Time Off Log'!$A1085="",'Time Off Log'!$B1085=""),"",'Time Off Log'!$B1085&amp;"|"&amp;INT(N('Time Off Log'!$A1085)))</f>
        <v/>
      </c>
      <c r="G1085" t="str">
        <f>IF(F1085="","",IF('Time Off Log'!$C1085="","•",IF(N('Time Off Log'!$D1085)&gt;=IF(Settings!$B$8="Days",1,Settings!$B$9),UPPER(LEFT('Time Off Log'!$C1085,1)),LOWER(LEFT('Time Off Log'!$C1085,1)))))</f>
        <v/>
      </c>
    </row>
    <row r="1086" spans="6:7" x14ac:dyDescent="0.25">
      <c r="F1086" t="str">
        <f>IF(OR('Time Off Log'!$A1086="",'Time Off Log'!$B1086=""),"",'Time Off Log'!$B1086&amp;"|"&amp;INT(N('Time Off Log'!$A1086)))</f>
        <v/>
      </c>
      <c r="G1086" t="str">
        <f>IF(F1086="","",IF('Time Off Log'!$C1086="","•",IF(N('Time Off Log'!$D1086)&gt;=IF(Settings!$B$8="Days",1,Settings!$B$9),UPPER(LEFT('Time Off Log'!$C1086,1)),LOWER(LEFT('Time Off Log'!$C1086,1)))))</f>
        <v/>
      </c>
    </row>
    <row r="1087" spans="6:7" x14ac:dyDescent="0.25">
      <c r="F1087" t="str">
        <f>IF(OR('Time Off Log'!$A1087="",'Time Off Log'!$B1087=""),"",'Time Off Log'!$B1087&amp;"|"&amp;INT(N('Time Off Log'!$A1087)))</f>
        <v/>
      </c>
      <c r="G1087" t="str">
        <f>IF(F1087="","",IF('Time Off Log'!$C1087="","•",IF(N('Time Off Log'!$D1087)&gt;=IF(Settings!$B$8="Days",1,Settings!$B$9),UPPER(LEFT('Time Off Log'!$C1087,1)),LOWER(LEFT('Time Off Log'!$C1087,1)))))</f>
        <v/>
      </c>
    </row>
    <row r="1088" spans="6:7" x14ac:dyDescent="0.25">
      <c r="F1088" t="str">
        <f>IF(OR('Time Off Log'!$A1088="",'Time Off Log'!$B1088=""),"",'Time Off Log'!$B1088&amp;"|"&amp;INT(N('Time Off Log'!$A1088)))</f>
        <v/>
      </c>
      <c r="G1088" t="str">
        <f>IF(F1088="","",IF('Time Off Log'!$C1088="","•",IF(N('Time Off Log'!$D1088)&gt;=IF(Settings!$B$8="Days",1,Settings!$B$9),UPPER(LEFT('Time Off Log'!$C1088,1)),LOWER(LEFT('Time Off Log'!$C1088,1)))))</f>
        <v/>
      </c>
    </row>
    <row r="1089" spans="6:7" x14ac:dyDescent="0.25">
      <c r="F1089" t="str">
        <f>IF(OR('Time Off Log'!$A1089="",'Time Off Log'!$B1089=""),"",'Time Off Log'!$B1089&amp;"|"&amp;INT(N('Time Off Log'!$A1089)))</f>
        <v/>
      </c>
      <c r="G1089" t="str">
        <f>IF(F1089="","",IF('Time Off Log'!$C1089="","•",IF(N('Time Off Log'!$D1089)&gt;=IF(Settings!$B$8="Days",1,Settings!$B$9),UPPER(LEFT('Time Off Log'!$C1089,1)),LOWER(LEFT('Time Off Log'!$C1089,1)))))</f>
        <v/>
      </c>
    </row>
    <row r="1090" spans="6:7" x14ac:dyDescent="0.25">
      <c r="F1090" t="str">
        <f>IF(OR('Time Off Log'!$A1090="",'Time Off Log'!$B1090=""),"",'Time Off Log'!$B1090&amp;"|"&amp;INT(N('Time Off Log'!$A1090)))</f>
        <v/>
      </c>
      <c r="G1090" t="str">
        <f>IF(F1090="","",IF('Time Off Log'!$C1090="","•",IF(N('Time Off Log'!$D1090)&gt;=IF(Settings!$B$8="Days",1,Settings!$B$9),UPPER(LEFT('Time Off Log'!$C1090,1)),LOWER(LEFT('Time Off Log'!$C1090,1)))))</f>
        <v/>
      </c>
    </row>
    <row r="1091" spans="6:7" x14ac:dyDescent="0.25">
      <c r="F1091" t="str">
        <f>IF(OR('Time Off Log'!$A1091="",'Time Off Log'!$B1091=""),"",'Time Off Log'!$B1091&amp;"|"&amp;INT(N('Time Off Log'!$A1091)))</f>
        <v/>
      </c>
      <c r="G1091" t="str">
        <f>IF(F1091="","",IF('Time Off Log'!$C1091="","•",IF(N('Time Off Log'!$D1091)&gt;=IF(Settings!$B$8="Days",1,Settings!$B$9),UPPER(LEFT('Time Off Log'!$C1091,1)),LOWER(LEFT('Time Off Log'!$C1091,1)))))</f>
        <v/>
      </c>
    </row>
    <row r="1092" spans="6:7" x14ac:dyDescent="0.25">
      <c r="F1092" t="str">
        <f>IF(OR('Time Off Log'!$A1092="",'Time Off Log'!$B1092=""),"",'Time Off Log'!$B1092&amp;"|"&amp;INT(N('Time Off Log'!$A1092)))</f>
        <v/>
      </c>
      <c r="G1092" t="str">
        <f>IF(F1092="","",IF('Time Off Log'!$C1092="","•",IF(N('Time Off Log'!$D1092)&gt;=IF(Settings!$B$8="Days",1,Settings!$B$9),UPPER(LEFT('Time Off Log'!$C1092,1)),LOWER(LEFT('Time Off Log'!$C1092,1)))))</f>
        <v/>
      </c>
    </row>
    <row r="1093" spans="6:7" x14ac:dyDescent="0.25">
      <c r="F1093" t="str">
        <f>IF(OR('Time Off Log'!$A1093="",'Time Off Log'!$B1093=""),"",'Time Off Log'!$B1093&amp;"|"&amp;INT(N('Time Off Log'!$A1093)))</f>
        <v/>
      </c>
      <c r="G1093" t="str">
        <f>IF(F1093="","",IF('Time Off Log'!$C1093="","•",IF(N('Time Off Log'!$D1093)&gt;=IF(Settings!$B$8="Days",1,Settings!$B$9),UPPER(LEFT('Time Off Log'!$C1093,1)),LOWER(LEFT('Time Off Log'!$C1093,1)))))</f>
        <v/>
      </c>
    </row>
    <row r="1094" spans="6:7" x14ac:dyDescent="0.25">
      <c r="F1094" t="str">
        <f>IF(OR('Time Off Log'!$A1094="",'Time Off Log'!$B1094=""),"",'Time Off Log'!$B1094&amp;"|"&amp;INT(N('Time Off Log'!$A1094)))</f>
        <v/>
      </c>
      <c r="G1094" t="str">
        <f>IF(F1094="","",IF('Time Off Log'!$C1094="","•",IF(N('Time Off Log'!$D1094)&gt;=IF(Settings!$B$8="Days",1,Settings!$B$9),UPPER(LEFT('Time Off Log'!$C1094,1)),LOWER(LEFT('Time Off Log'!$C1094,1)))))</f>
        <v/>
      </c>
    </row>
    <row r="1095" spans="6:7" x14ac:dyDescent="0.25">
      <c r="F1095" t="str">
        <f>IF(OR('Time Off Log'!$A1095="",'Time Off Log'!$B1095=""),"",'Time Off Log'!$B1095&amp;"|"&amp;INT(N('Time Off Log'!$A1095)))</f>
        <v/>
      </c>
      <c r="G1095" t="str">
        <f>IF(F1095="","",IF('Time Off Log'!$C1095="","•",IF(N('Time Off Log'!$D1095)&gt;=IF(Settings!$B$8="Days",1,Settings!$B$9),UPPER(LEFT('Time Off Log'!$C1095,1)),LOWER(LEFT('Time Off Log'!$C1095,1)))))</f>
        <v/>
      </c>
    </row>
    <row r="1096" spans="6:7" x14ac:dyDescent="0.25">
      <c r="F1096" t="str">
        <f>IF(OR('Time Off Log'!$A1096="",'Time Off Log'!$B1096=""),"",'Time Off Log'!$B1096&amp;"|"&amp;INT(N('Time Off Log'!$A1096)))</f>
        <v/>
      </c>
      <c r="G1096" t="str">
        <f>IF(F1096="","",IF('Time Off Log'!$C1096="","•",IF(N('Time Off Log'!$D1096)&gt;=IF(Settings!$B$8="Days",1,Settings!$B$9),UPPER(LEFT('Time Off Log'!$C1096,1)),LOWER(LEFT('Time Off Log'!$C1096,1)))))</f>
        <v/>
      </c>
    </row>
    <row r="1097" spans="6:7" x14ac:dyDescent="0.25">
      <c r="F1097" t="str">
        <f>IF(OR('Time Off Log'!$A1097="",'Time Off Log'!$B1097=""),"",'Time Off Log'!$B1097&amp;"|"&amp;INT(N('Time Off Log'!$A1097)))</f>
        <v/>
      </c>
      <c r="G1097" t="str">
        <f>IF(F1097="","",IF('Time Off Log'!$C1097="","•",IF(N('Time Off Log'!$D1097)&gt;=IF(Settings!$B$8="Days",1,Settings!$B$9),UPPER(LEFT('Time Off Log'!$C1097,1)),LOWER(LEFT('Time Off Log'!$C1097,1)))))</f>
        <v/>
      </c>
    </row>
    <row r="1098" spans="6:7" x14ac:dyDescent="0.25">
      <c r="F1098" t="str">
        <f>IF(OR('Time Off Log'!$A1098="",'Time Off Log'!$B1098=""),"",'Time Off Log'!$B1098&amp;"|"&amp;INT(N('Time Off Log'!$A1098)))</f>
        <v/>
      </c>
      <c r="G1098" t="str">
        <f>IF(F1098="","",IF('Time Off Log'!$C1098="","•",IF(N('Time Off Log'!$D1098)&gt;=IF(Settings!$B$8="Days",1,Settings!$B$9),UPPER(LEFT('Time Off Log'!$C1098,1)),LOWER(LEFT('Time Off Log'!$C1098,1)))))</f>
        <v/>
      </c>
    </row>
    <row r="1099" spans="6:7" x14ac:dyDescent="0.25">
      <c r="F1099" t="str">
        <f>IF(OR('Time Off Log'!$A1099="",'Time Off Log'!$B1099=""),"",'Time Off Log'!$B1099&amp;"|"&amp;INT(N('Time Off Log'!$A1099)))</f>
        <v/>
      </c>
      <c r="G1099" t="str">
        <f>IF(F1099="","",IF('Time Off Log'!$C1099="","•",IF(N('Time Off Log'!$D1099)&gt;=IF(Settings!$B$8="Days",1,Settings!$B$9),UPPER(LEFT('Time Off Log'!$C1099,1)),LOWER(LEFT('Time Off Log'!$C1099,1)))))</f>
        <v/>
      </c>
    </row>
    <row r="1100" spans="6:7" x14ac:dyDescent="0.25">
      <c r="F1100" t="str">
        <f>IF(OR('Time Off Log'!$A1100="",'Time Off Log'!$B1100=""),"",'Time Off Log'!$B1100&amp;"|"&amp;INT(N('Time Off Log'!$A1100)))</f>
        <v/>
      </c>
      <c r="G1100" t="str">
        <f>IF(F1100="","",IF('Time Off Log'!$C1100="","•",IF(N('Time Off Log'!$D1100)&gt;=IF(Settings!$B$8="Days",1,Settings!$B$9),UPPER(LEFT('Time Off Log'!$C1100,1)),LOWER(LEFT('Time Off Log'!$C1100,1)))))</f>
        <v/>
      </c>
    </row>
    <row r="1101" spans="6:7" x14ac:dyDescent="0.25">
      <c r="F1101" t="str">
        <f>IF(OR('Time Off Log'!$A1101="",'Time Off Log'!$B1101=""),"",'Time Off Log'!$B1101&amp;"|"&amp;INT(N('Time Off Log'!$A1101)))</f>
        <v/>
      </c>
      <c r="G1101" t="str">
        <f>IF(F1101="","",IF('Time Off Log'!$C1101="","•",IF(N('Time Off Log'!$D1101)&gt;=IF(Settings!$B$8="Days",1,Settings!$B$9),UPPER(LEFT('Time Off Log'!$C1101,1)),LOWER(LEFT('Time Off Log'!$C1101,1)))))</f>
        <v/>
      </c>
    </row>
    <row r="1102" spans="6:7" x14ac:dyDescent="0.25">
      <c r="F1102" t="str">
        <f>IF(OR('Time Off Log'!$A1102="",'Time Off Log'!$B1102=""),"",'Time Off Log'!$B1102&amp;"|"&amp;INT(N('Time Off Log'!$A1102)))</f>
        <v/>
      </c>
      <c r="G1102" t="str">
        <f>IF(F1102="","",IF('Time Off Log'!$C1102="","•",IF(N('Time Off Log'!$D1102)&gt;=IF(Settings!$B$8="Days",1,Settings!$B$9),UPPER(LEFT('Time Off Log'!$C1102,1)),LOWER(LEFT('Time Off Log'!$C1102,1)))))</f>
        <v/>
      </c>
    </row>
    <row r="1103" spans="6:7" x14ac:dyDescent="0.25">
      <c r="F1103" t="str">
        <f>IF(OR('Time Off Log'!$A1103="",'Time Off Log'!$B1103=""),"",'Time Off Log'!$B1103&amp;"|"&amp;INT(N('Time Off Log'!$A1103)))</f>
        <v/>
      </c>
      <c r="G1103" t="str">
        <f>IF(F1103="","",IF('Time Off Log'!$C1103="","•",IF(N('Time Off Log'!$D1103)&gt;=IF(Settings!$B$8="Days",1,Settings!$B$9),UPPER(LEFT('Time Off Log'!$C1103,1)),LOWER(LEFT('Time Off Log'!$C1103,1)))))</f>
        <v/>
      </c>
    </row>
    <row r="1104" spans="6:7" x14ac:dyDescent="0.25">
      <c r="F1104" t="str">
        <f>IF(OR('Time Off Log'!$A1104="",'Time Off Log'!$B1104=""),"",'Time Off Log'!$B1104&amp;"|"&amp;INT(N('Time Off Log'!$A1104)))</f>
        <v/>
      </c>
      <c r="G1104" t="str">
        <f>IF(F1104="","",IF('Time Off Log'!$C1104="","•",IF(N('Time Off Log'!$D1104)&gt;=IF(Settings!$B$8="Days",1,Settings!$B$9),UPPER(LEFT('Time Off Log'!$C1104,1)),LOWER(LEFT('Time Off Log'!$C1104,1)))))</f>
        <v/>
      </c>
    </row>
    <row r="1105" spans="6:7" x14ac:dyDescent="0.25">
      <c r="F1105" t="str">
        <f>IF(OR('Time Off Log'!$A1105="",'Time Off Log'!$B1105=""),"",'Time Off Log'!$B1105&amp;"|"&amp;INT(N('Time Off Log'!$A1105)))</f>
        <v/>
      </c>
      <c r="G1105" t="str">
        <f>IF(F1105="","",IF('Time Off Log'!$C1105="","•",IF(N('Time Off Log'!$D1105)&gt;=IF(Settings!$B$8="Days",1,Settings!$B$9),UPPER(LEFT('Time Off Log'!$C1105,1)),LOWER(LEFT('Time Off Log'!$C1105,1)))))</f>
        <v/>
      </c>
    </row>
    <row r="1106" spans="6:7" x14ac:dyDescent="0.25">
      <c r="F1106" t="str">
        <f>IF(OR('Time Off Log'!$A1106="",'Time Off Log'!$B1106=""),"",'Time Off Log'!$B1106&amp;"|"&amp;INT(N('Time Off Log'!$A1106)))</f>
        <v/>
      </c>
      <c r="G1106" t="str">
        <f>IF(F1106="","",IF('Time Off Log'!$C1106="","•",IF(N('Time Off Log'!$D1106)&gt;=IF(Settings!$B$8="Days",1,Settings!$B$9),UPPER(LEFT('Time Off Log'!$C1106,1)),LOWER(LEFT('Time Off Log'!$C1106,1)))))</f>
        <v/>
      </c>
    </row>
    <row r="1107" spans="6:7" x14ac:dyDescent="0.25">
      <c r="F1107" t="str">
        <f>IF(OR('Time Off Log'!$A1107="",'Time Off Log'!$B1107=""),"",'Time Off Log'!$B1107&amp;"|"&amp;INT(N('Time Off Log'!$A1107)))</f>
        <v/>
      </c>
      <c r="G1107" t="str">
        <f>IF(F1107="","",IF('Time Off Log'!$C1107="","•",IF(N('Time Off Log'!$D1107)&gt;=IF(Settings!$B$8="Days",1,Settings!$B$9),UPPER(LEFT('Time Off Log'!$C1107,1)),LOWER(LEFT('Time Off Log'!$C1107,1)))))</f>
        <v/>
      </c>
    </row>
    <row r="1108" spans="6:7" x14ac:dyDescent="0.25">
      <c r="F1108" t="str">
        <f>IF(OR('Time Off Log'!$A1108="",'Time Off Log'!$B1108=""),"",'Time Off Log'!$B1108&amp;"|"&amp;INT(N('Time Off Log'!$A1108)))</f>
        <v/>
      </c>
      <c r="G1108" t="str">
        <f>IF(F1108="","",IF('Time Off Log'!$C1108="","•",IF(N('Time Off Log'!$D1108)&gt;=IF(Settings!$B$8="Days",1,Settings!$B$9),UPPER(LEFT('Time Off Log'!$C1108,1)),LOWER(LEFT('Time Off Log'!$C1108,1)))))</f>
        <v/>
      </c>
    </row>
    <row r="1109" spans="6:7" x14ac:dyDescent="0.25">
      <c r="F1109" t="str">
        <f>IF(OR('Time Off Log'!$A1109="",'Time Off Log'!$B1109=""),"",'Time Off Log'!$B1109&amp;"|"&amp;INT(N('Time Off Log'!$A1109)))</f>
        <v/>
      </c>
      <c r="G1109" t="str">
        <f>IF(F1109="","",IF('Time Off Log'!$C1109="","•",IF(N('Time Off Log'!$D1109)&gt;=IF(Settings!$B$8="Days",1,Settings!$B$9),UPPER(LEFT('Time Off Log'!$C1109,1)),LOWER(LEFT('Time Off Log'!$C1109,1)))))</f>
        <v/>
      </c>
    </row>
    <row r="1110" spans="6:7" x14ac:dyDescent="0.25">
      <c r="F1110" t="str">
        <f>IF(OR('Time Off Log'!$A1110="",'Time Off Log'!$B1110=""),"",'Time Off Log'!$B1110&amp;"|"&amp;INT(N('Time Off Log'!$A1110)))</f>
        <v/>
      </c>
      <c r="G1110" t="str">
        <f>IF(F1110="","",IF('Time Off Log'!$C1110="","•",IF(N('Time Off Log'!$D1110)&gt;=IF(Settings!$B$8="Days",1,Settings!$B$9),UPPER(LEFT('Time Off Log'!$C1110,1)),LOWER(LEFT('Time Off Log'!$C1110,1)))))</f>
        <v/>
      </c>
    </row>
    <row r="1111" spans="6:7" x14ac:dyDescent="0.25">
      <c r="F1111" t="str">
        <f>IF(OR('Time Off Log'!$A1111="",'Time Off Log'!$B1111=""),"",'Time Off Log'!$B1111&amp;"|"&amp;INT(N('Time Off Log'!$A1111)))</f>
        <v/>
      </c>
      <c r="G1111" t="str">
        <f>IF(F1111="","",IF('Time Off Log'!$C1111="","•",IF(N('Time Off Log'!$D1111)&gt;=IF(Settings!$B$8="Days",1,Settings!$B$9),UPPER(LEFT('Time Off Log'!$C1111,1)),LOWER(LEFT('Time Off Log'!$C1111,1)))))</f>
        <v/>
      </c>
    </row>
    <row r="1112" spans="6:7" x14ac:dyDescent="0.25">
      <c r="F1112" t="str">
        <f>IF(OR('Time Off Log'!$A1112="",'Time Off Log'!$B1112=""),"",'Time Off Log'!$B1112&amp;"|"&amp;INT(N('Time Off Log'!$A1112)))</f>
        <v/>
      </c>
      <c r="G1112" t="str">
        <f>IF(F1112="","",IF('Time Off Log'!$C1112="","•",IF(N('Time Off Log'!$D1112)&gt;=IF(Settings!$B$8="Days",1,Settings!$B$9),UPPER(LEFT('Time Off Log'!$C1112,1)),LOWER(LEFT('Time Off Log'!$C1112,1)))))</f>
        <v/>
      </c>
    </row>
    <row r="1113" spans="6:7" x14ac:dyDescent="0.25">
      <c r="F1113" t="str">
        <f>IF(OR('Time Off Log'!$A1113="",'Time Off Log'!$B1113=""),"",'Time Off Log'!$B1113&amp;"|"&amp;INT(N('Time Off Log'!$A1113)))</f>
        <v/>
      </c>
      <c r="G1113" t="str">
        <f>IF(F1113="","",IF('Time Off Log'!$C1113="","•",IF(N('Time Off Log'!$D1113)&gt;=IF(Settings!$B$8="Days",1,Settings!$B$9),UPPER(LEFT('Time Off Log'!$C1113,1)),LOWER(LEFT('Time Off Log'!$C1113,1)))))</f>
        <v/>
      </c>
    </row>
    <row r="1114" spans="6:7" x14ac:dyDescent="0.25">
      <c r="F1114" t="str">
        <f>IF(OR('Time Off Log'!$A1114="",'Time Off Log'!$B1114=""),"",'Time Off Log'!$B1114&amp;"|"&amp;INT(N('Time Off Log'!$A1114)))</f>
        <v/>
      </c>
      <c r="G1114" t="str">
        <f>IF(F1114="","",IF('Time Off Log'!$C1114="","•",IF(N('Time Off Log'!$D1114)&gt;=IF(Settings!$B$8="Days",1,Settings!$B$9),UPPER(LEFT('Time Off Log'!$C1114,1)),LOWER(LEFT('Time Off Log'!$C1114,1)))))</f>
        <v/>
      </c>
    </row>
    <row r="1115" spans="6:7" x14ac:dyDescent="0.25">
      <c r="F1115" t="str">
        <f>IF(OR('Time Off Log'!$A1115="",'Time Off Log'!$B1115=""),"",'Time Off Log'!$B1115&amp;"|"&amp;INT(N('Time Off Log'!$A1115)))</f>
        <v/>
      </c>
      <c r="G1115" t="str">
        <f>IF(F1115="","",IF('Time Off Log'!$C1115="","•",IF(N('Time Off Log'!$D1115)&gt;=IF(Settings!$B$8="Days",1,Settings!$B$9),UPPER(LEFT('Time Off Log'!$C1115,1)),LOWER(LEFT('Time Off Log'!$C1115,1)))))</f>
        <v/>
      </c>
    </row>
    <row r="1116" spans="6:7" x14ac:dyDescent="0.25">
      <c r="F1116" t="str">
        <f>IF(OR('Time Off Log'!$A1116="",'Time Off Log'!$B1116=""),"",'Time Off Log'!$B1116&amp;"|"&amp;INT(N('Time Off Log'!$A1116)))</f>
        <v/>
      </c>
      <c r="G1116" t="str">
        <f>IF(F1116="","",IF('Time Off Log'!$C1116="","•",IF(N('Time Off Log'!$D1116)&gt;=IF(Settings!$B$8="Days",1,Settings!$B$9),UPPER(LEFT('Time Off Log'!$C1116,1)),LOWER(LEFT('Time Off Log'!$C1116,1)))))</f>
        <v/>
      </c>
    </row>
    <row r="1117" spans="6:7" x14ac:dyDescent="0.25">
      <c r="F1117" t="str">
        <f>IF(OR('Time Off Log'!$A1117="",'Time Off Log'!$B1117=""),"",'Time Off Log'!$B1117&amp;"|"&amp;INT(N('Time Off Log'!$A1117)))</f>
        <v/>
      </c>
      <c r="G1117" t="str">
        <f>IF(F1117="","",IF('Time Off Log'!$C1117="","•",IF(N('Time Off Log'!$D1117)&gt;=IF(Settings!$B$8="Days",1,Settings!$B$9),UPPER(LEFT('Time Off Log'!$C1117,1)),LOWER(LEFT('Time Off Log'!$C1117,1)))))</f>
        <v/>
      </c>
    </row>
    <row r="1118" spans="6:7" x14ac:dyDescent="0.25">
      <c r="F1118" t="str">
        <f>IF(OR('Time Off Log'!$A1118="",'Time Off Log'!$B1118=""),"",'Time Off Log'!$B1118&amp;"|"&amp;INT(N('Time Off Log'!$A1118)))</f>
        <v/>
      </c>
      <c r="G1118" t="str">
        <f>IF(F1118="","",IF('Time Off Log'!$C1118="","•",IF(N('Time Off Log'!$D1118)&gt;=IF(Settings!$B$8="Days",1,Settings!$B$9),UPPER(LEFT('Time Off Log'!$C1118,1)),LOWER(LEFT('Time Off Log'!$C1118,1)))))</f>
        <v/>
      </c>
    </row>
    <row r="1119" spans="6:7" x14ac:dyDescent="0.25">
      <c r="F1119" t="str">
        <f>IF(OR('Time Off Log'!$A1119="",'Time Off Log'!$B1119=""),"",'Time Off Log'!$B1119&amp;"|"&amp;INT(N('Time Off Log'!$A1119)))</f>
        <v/>
      </c>
      <c r="G1119" t="str">
        <f>IF(F1119="","",IF('Time Off Log'!$C1119="","•",IF(N('Time Off Log'!$D1119)&gt;=IF(Settings!$B$8="Days",1,Settings!$B$9),UPPER(LEFT('Time Off Log'!$C1119,1)),LOWER(LEFT('Time Off Log'!$C1119,1)))))</f>
        <v/>
      </c>
    </row>
    <row r="1120" spans="6:7" x14ac:dyDescent="0.25">
      <c r="F1120" t="str">
        <f>IF(OR('Time Off Log'!$A1120="",'Time Off Log'!$B1120=""),"",'Time Off Log'!$B1120&amp;"|"&amp;INT(N('Time Off Log'!$A1120)))</f>
        <v/>
      </c>
      <c r="G1120" t="str">
        <f>IF(F1120="","",IF('Time Off Log'!$C1120="","•",IF(N('Time Off Log'!$D1120)&gt;=IF(Settings!$B$8="Days",1,Settings!$B$9),UPPER(LEFT('Time Off Log'!$C1120,1)),LOWER(LEFT('Time Off Log'!$C1120,1)))))</f>
        <v/>
      </c>
    </row>
    <row r="1121" spans="6:7" x14ac:dyDescent="0.25">
      <c r="F1121" t="str">
        <f>IF(OR('Time Off Log'!$A1121="",'Time Off Log'!$B1121=""),"",'Time Off Log'!$B1121&amp;"|"&amp;INT(N('Time Off Log'!$A1121)))</f>
        <v/>
      </c>
      <c r="G1121" t="str">
        <f>IF(F1121="","",IF('Time Off Log'!$C1121="","•",IF(N('Time Off Log'!$D1121)&gt;=IF(Settings!$B$8="Days",1,Settings!$B$9),UPPER(LEFT('Time Off Log'!$C1121,1)),LOWER(LEFT('Time Off Log'!$C1121,1)))))</f>
        <v/>
      </c>
    </row>
    <row r="1122" spans="6:7" x14ac:dyDescent="0.25">
      <c r="F1122" t="str">
        <f>IF(OR('Time Off Log'!$A1122="",'Time Off Log'!$B1122=""),"",'Time Off Log'!$B1122&amp;"|"&amp;INT(N('Time Off Log'!$A1122)))</f>
        <v/>
      </c>
      <c r="G1122" t="str">
        <f>IF(F1122="","",IF('Time Off Log'!$C1122="","•",IF(N('Time Off Log'!$D1122)&gt;=IF(Settings!$B$8="Days",1,Settings!$B$9),UPPER(LEFT('Time Off Log'!$C1122,1)),LOWER(LEFT('Time Off Log'!$C1122,1)))))</f>
        <v/>
      </c>
    </row>
    <row r="1123" spans="6:7" x14ac:dyDescent="0.25">
      <c r="F1123" t="str">
        <f>IF(OR('Time Off Log'!$A1123="",'Time Off Log'!$B1123=""),"",'Time Off Log'!$B1123&amp;"|"&amp;INT(N('Time Off Log'!$A1123)))</f>
        <v/>
      </c>
      <c r="G1123" t="str">
        <f>IF(F1123="","",IF('Time Off Log'!$C1123="","•",IF(N('Time Off Log'!$D1123)&gt;=IF(Settings!$B$8="Days",1,Settings!$B$9),UPPER(LEFT('Time Off Log'!$C1123,1)),LOWER(LEFT('Time Off Log'!$C1123,1)))))</f>
        <v/>
      </c>
    </row>
    <row r="1124" spans="6:7" x14ac:dyDescent="0.25">
      <c r="F1124" t="str">
        <f>IF(OR('Time Off Log'!$A1124="",'Time Off Log'!$B1124=""),"",'Time Off Log'!$B1124&amp;"|"&amp;INT(N('Time Off Log'!$A1124)))</f>
        <v/>
      </c>
      <c r="G1124" t="str">
        <f>IF(F1124="","",IF('Time Off Log'!$C1124="","•",IF(N('Time Off Log'!$D1124)&gt;=IF(Settings!$B$8="Days",1,Settings!$B$9),UPPER(LEFT('Time Off Log'!$C1124,1)),LOWER(LEFT('Time Off Log'!$C1124,1)))))</f>
        <v/>
      </c>
    </row>
    <row r="1125" spans="6:7" x14ac:dyDescent="0.25">
      <c r="F1125" t="str">
        <f>IF(OR('Time Off Log'!$A1125="",'Time Off Log'!$B1125=""),"",'Time Off Log'!$B1125&amp;"|"&amp;INT(N('Time Off Log'!$A1125)))</f>
        <v/>
      </c>
      <c r="G1125" t="str">
        <f>IF(F1125="","",IF('Time Off Log'!$C1125="","•",IF(N('Time Off Log'!$D1125)&gt;=IF(Settings!$B$8="Days",1,Settings!$B$9),UPPER(LEFT('Time Off Log'!$C1125,1)),LOWER(LEFT('Time Off Log'!$C1125,1)))))</f>
        <v/>
      </c>
    </row>
    <row r="1126" spans="6:7" x14ac:dyDescent="0.25">
      <c r="F1126" t="str">
        <f>IF(OR('Time Off Log'!$A1126="",'Time Off Log'!$B1126=""),"",'Time Off Log'!$B1126&amp;"|"&amp;INT(N('Time Off Log'!$A1126)))</f>
        <v/>
      </c>
      <c r="G1126" t="str">
        <f>IF(F1126="","",IF('Time Off Log'!$C1126="","•",IF(N('Time Off Log'!$D1126)&gt;=IF(Settings!$B$8="Days",1,Settings!$B$9),UPPER(LEFT('Time Off Log'!$C1126,1)),LOWER(LEFT('Time Off Log'!$C1126,1)))))</f>
        <v/>
      </c>
    </row>
    <row r="1127" spans="6:7" x14ac:dyDescent="0.25">
      <c r="F1127" t="str">
        <f>IF(OR('Time Off Log'!$A1127="",'Time Off Log'!$B1127=""),"",'Time Off Log'!$B1127&amp;"|"&amp;INT(N('Time Off Log'!$A1127)))</f>
        <v/>
      </c>
      <c r="G1127" t="str">
        <f>IF(F1127="","",IF('Time Off Log'!$C1127="","•",IF(N('Time Off Log'!$D1127)&gt;=IF(Settings!$B$8="Days",1,Settings!$B$9),UPPER(LEFT('Time Off Log'!$C1127,1)),LOWER(LEFT('Time Off Log'!$C1127,1)))))</f>
        <v/>
      </c>
    </row>
    <row r="1128" spans="6:7" x14ac:dyDescent="0.25">
      <c r="F1128" t="str">
        <f>IF(OR('Time Off Log'!$A1128="",'Time Off Log'!$B1128=""),"",'Time Off Log'!$B1128&amp;"|"&amp;INT(N('Time Off Log'!$A1128)))</f>
        <v/>
      </c>
      <c r="G1128" t="str">
        <f>IF(F1128="","",IF('Time Off Log'!$C1128="","•",IF(N('Time Off Log'!$D1128)&gt;=IF(Settings!$B$8="Days",1,Settings!$B$9),UPPER(LEFT('Time Off Log'!$C1128,1)),LOWER(LEFT('Time Off Log'!$C1128,1)))))</f>
        <v/>
      </c>
    </row>
    <row r="1129" spans="6:7" x14ac:dyDescent="0.25">
      <c r="F1129" t="str">
        <f>IF(OR('Time Off Log'!$A1129="",'Time Off Log'!$B1129=""),"",'Time Off Log'!$B1129&amp;"|"&amp;INT(N('Time Off Log'!$A1129)))</f>
        <v/>
      </c>
      <c r="G1129" t="str">
        <f>IF(F1129="","",IF('Time Off Log'!$C1129="","•",IF(N('Time Off Log'!$D1129)&gt;=IF(Settings!$B$8="Days",1,Settings!$B$9),UPPER(LEFT('Time Off Log'!$C1129,1)),LOWER(LEFT('Time Off Log'!$C1129,1)))))</f>
        <v/>
      </c>
    </row>
    <row r="1130" spans="6:7" x14ac:dyDescent="0.25">
      <c r="F1130" t="str">
        <f>IF(OR('Time Off Log'!$A1130="",'Time Off Log'!$B1130=""),"",'Time Off Log'!$B1130&amp;"|"&amp;INT(N('Time Off Log'!$A1130)))</f>
        <v/>
      </c>
      <c r="G1130" t="str">
        <f>IF(F1130="","",IF('Time Off Log'!$C1130="","•",IF(N('Time Off Log'!$D1130)&gt;=IF(Settings!$B$8="Days",1,Settings!$B$9),UPPER(LEFT('Time Off Log'!$C1130,1)),LOWER(LEFT('Time Off Log'!$C1130,1)))))</f>
        <v/>
      </c>
    </row>
    <row r="1131" spans="6:7" x14ac:dyDescent="0.25">
      <c r="F1131" t="str">
        <f>IF(OR('Time Off Log'!$A1131="",'Time Off Log'!$B1131=""),"",'Time Off Log'!$B1131&amp;"|"&amp;INT(N('Time Off Log'!$A1131)))</f>
        <v/>
      </c>
      <c r="G1131" t="str">
        <f>IF(F1131="","",IF('Time Off Log'!$C1131="","•",IF(N('Time Off Log'!$D1131)&gt;=IF(Settings!$B$8="Days",1,Settings!$B$9),UPPER(LEFT('Time Off Log'!$C1131,1)),LOWER(LEFT('Time Off Log'!$C1131,1)))))</f>
        <v/>
      </c>
    </row>
    <row r="1132" spans="6:7" x14ac:dyDescent="0.25">
      <c r="F1132" t="str">
        <f>IF(OR('Time Off Log'!$A1132="",'Time Off Log'!$B1132=""),"",'Time Off Log'!$B1132&amp;"|"&amp;INT(N('Time Off Log'!$A1132)))</f>
        <v/>
      </c>
      <c r="G1132" t="str">
        <f>IF(F1132="","",IF('Time Off Log'!$C1132="","•",IF(N('Time Off Log'!$D1132)&gt;=IF(Settings!$B$8="Days",1,Settings!$B$9),UPPER(LEFT('Time Off Log'!$C1132,1)),LOWER(LEFT('Time Off Log'!$C1132,1)))))</f>
        <v/>
      </c>
    </row>
    <row r="1133" spans="6:7" x14ac:dyDescent="0.25">
      <c r="F1133" t="str">
        <f>IF(OR('Time Off Log'!$A1133="",'Time Off Log'!$B1133=""),"",'Time Off Log'!$B1133&amp;"|"&amp;INT(N('Time Off Log'!$A1133)))</f>
        <v/>
      </c>
      <c r="G1133" t="str">
        <f>IF(F1133="","",IF('Time Off Log'!$C1133="","•",IF(N('Time Off Log'!$D1133)&gt;=IF(Settings!$B$8="Days",1,Settings!$B$9),UPPER(LEFT('Time Off Log'!$C1133,1)),LOWER(LEFT('Time Off Log'!$C1133,1)))))</f>
        <v/>
      </c>
    </row>
    <row r="1134" spans="6:7" x14ac:dyDescent="0.25">
      <c r="F1134" t="str">
        <f>IF(OR('Time Off Log'!$A1134="",'Time Off Log'!$B1134=""),"",'Time Off Log'!$B1134&amp;"|"&amp;INT(N('Time Off Log'!$A1134)))</f>
        <v/>
      </c>
      <c r="G1134" t="str">
        <f>IF(F1134="","",IF('Time Off Log'!$C1134="","•",IF(N('Time Off Log'!$D1134)&gt;=IF(Settings!$B$8="Days",1,Settings!$B$9),UPPER(LEFT('Time Off Log'!$C1134,1)),LOWER(LEFT('Time Off Log'!$C1134,1)))))</f>
        <v/>
      </c>
    </row>
    <row r="1135" spans="6:7" x14ac:dyDescent="0.25">
      <c r="F1135" t="str">
        <f>IF(OR('Time Off Log'!$A1135="",'Time Off Log'!$B1135=""),"",'Time Off Log'!$B1135&amp;"|"&amp;INT(N('Time Off Log'!$A1135)))</f>
        <v/>
      </c>
      <c r="G1135" t="str">
        <f>IF(F1135="","",IF('Time Off Log'!$C1135="","•",IF(N('Time Off Log'!$D1135)&gt;=IF(Settings!$B$8="Days",1,Settings!$B$9),UPPER(LEFT('Time Off Log'!$C1135,1)),LOWER(LEFT('Time Off Log'!$C1135,1)))))</f>
        <v/>
      </c>
    </row>
    <row r="1136" spans="6:7" x14ac:dyDescent="0.25">
      <c r="F1136" t="str">
        <f>IF(OR('Time Off Log'!$A1136="",'Time Off Log'!$B1136=""),"",'Time Off Log'!$B1136&amp;"|"&amp;INT(N('Time Off Log'!$A1136)))</f>
        <v/>
      </c>
      <c r="G1136" t="str">
        <f>IF(F1136="","",IF('Time Off Log'!$C1136="","•",IF(N('Time Off Log'!$D1136)&gt;=IF(Settings!$B$8="Days",1,Settings!$B$9),UPPER(LEFT('Time Off Log'!$C1136,1)),LOWER(LEFT('Time Off Log'!$C1136,1)))))</f>
        <v/>
      </c>
    </row>
    <row r="1137" spans="6:7" x14ac:dyDescent="0.25">
      <c r="F1137" t="str">
        <f>IF(OR('Time Off Log'!$A1137="",'Time Off Log'!$B1137=""),"",'Time Off Log'!$B1137&amp;"|"&amp;INT(N('Time Off Log'!$A1137)))</f>
        <v/>
      </c>
      <c r="G1137" t="str">
        <f>IF(F1137="","",IF('Time Off Log'!$C1137="","•",IF(N('Time Off Log'!$D1137)&gt;=IF(Settings!$B$8="Days",1,Settings!$B$9),UPPER(LEFT('Time Off Log'!$C1137,1)),LOWER(LEFT('Time Off Log'!$C1137,1)))))</f>
        <v/>
      </c>
    </row>
    <row r="1138" spans="6:7" x14ac:dyDescent="0.25">
      <c r="F1138" t="str">
        <f>IF(OR('Time Off Log'!$A1138="",'Time Off Log'!$B1138=""),"",'Time Off Log'!$B1138&amp;"|"&amp;INT(N('Time Off Log'!$A1138)))</f>
        <v/>
      </c>
      <c r="G1138" t="str">
        <f>IF(F1138="","",IF('Time Off Log'!$C1138="","•",IF(N('Time Off Log'!$D1138)&gt;=IF(Settings!$B$8="Days",1,Settings!$B$9),UPPER(LEFT('Time Off Log'!$C1138,1)),LOWER(LEFT('Time Off Log'!$C1138,1)))))</f>
        <v/>
      </c>
    </row>
    <row r="1139" spans="6:7" x14ac:dyDescent="0.25">
      <c r="F1139" t="str">
        <f>IF(OR('Time Off Log'!$A1139="",'Time Off Log'!$B1139=""),"",'Time Off Log'!$B1139&amp;"|"&amp;INT(N('Time Off Log'!$A1139)))</f>
        <v/>
      </c>
      <c r="G1139" t="str">
        <f>IF(F1139="","",IF('Time Off Log'!$C1139="","•",IF(N('Time Off Log'!$D1139)&gt;=IF(Settings!$B$8="Days",1,Settings!$B$9),UPPER(LEFT('Time Off Log'!$C1139,1)),LOWER(LEFT('Time Off Log'!$C1139,1)))))</f>
        <v/>
      </c>
    </row>
    <row r="1140" spans="6:7" x14ac:dyDescent="0.25">
      <c r="F1140" t="str">
        <f>IF(OR('Time Off Log'!$A1140="",'Time Off Log'!$B1140=""),"",'Time Off Log'!$B1140&amp;"|"&amp;INT(N('Time Off Log'!$A1140)))</f>
        <v/>
      </c>
      <c r="G1140" t="str">
        <f>IF(F1140="","",IF('Time Off Log'!$C1140="","•",IF(N('Time Off Log'!$D1140)&gt;=IF(Settings!$B$8="Days",1,Settings!$B$9),UPPER(LEFT('Time Off Log'!$C1140,1)),LOWER(LEFT('Time Off Log'!$C1140,1)))))</f>
        <v/>
      </c>
    </row>
    <row r="1141" spans="6:7" x14ac:dyDescent="0.25">
      <c r="F1141" t="str">
        <f>IF(OR('Time Off Log'!$A1141="",'Time Off Log'!$B1141=""),"",'Time Off Log'!$B1141&amp;"|"&amp;INT(N('Time Off Log'!$A1141)))</f>
        <v/>
      </c>
      <c r="G1141" t="str">
        <f>IF(F1141="","",IF('Time Off Log'!$C1141="","•",IF(N('Time Off Log'!$D1141)&gt;=IF(Settings!$B$8="Days",1,Settings!$B$9),UPPER(LEFT('Time Off Log'!$C1141,1)),LOWER(LEFT('Time Off Log'!$C1141,1)))))</f>
        <v/>
      </c>
    </row>
    <row r="1142" spans="6:7" x14ac:dyDescent="0.25">
      <c r="F1142" t="str">
        <f>IF(OR('Time Off Log'!$A1142="",'Time Off Log'!$B1142=""),"",'Time Off Log'!$B1142&amp;"|"&amp;INT(N('Time Off Log'!$A1142)))</f>
        <v/>
      </c>
      <c r="G1142" t="str">
        <f>IF(F1142="","",IF('Time Off Log'!$C1142="","•",IF(N('Time Off Log'!$D1142)&gt;=IF(Settings!$B$8="Days",1,Settings!$B$9),UPPER(LEFT('Time Off Log'!$C1142,1)),LOWER(LEFT('Time Off Log'!$C1142,1)))))</f>
        <v/>
      </c>
    </row>
    <row r="1143" spans="6:7" x14ac:dyDescent="0.25">
      <c r="F1143" t="str">
        <f>IF(OR('Time Off Log'!$A1143="",'Time Off Log'!$B1143=""),"",'Time Off Log'!$B1143&amp;"|"&amp;INT(N('Time Off Log'!$A1143)))</f>
        <v/>
      </c>
      <c r="G1143" t="str">
        <f>IF(F1143="","",IF('Time Off Log'!$C1143="","•",IF(N('Time Off Log'!$D1143)&gt;=IF(Settings!$B$8="Days",1,Settings!$B$9),UPPER(LEFT('Time Off Log'!$C1143,1)),LOWER(LEFT('Time Off Log'!$C1143,1)))))</f>
        <v/>
      </c>
    </row>
    <row r="1144" spans="6:7" x14ac:dyDescent="0.25">
      <c r="F1144" t="str">
        <f>IF(OR('Time Off Log'!$A1144="",'Time Off Log'!$B1144=""),"",'Time Off Log'!$B1144&amp;"|"&amp;INT(N('Time Off Log'!$A1144)))</f>
        <v/>
      </c>
      <c r="G1144" t="str">
        <f>IF(F1144="","",IF('Time Off Log'!$C1144="","•",IF(N('Time Off Log'!$D1144)&gt;=IF(Settings!$B$8="Days",1,Settings!$B$9),UPPER(LEFT('Time Off Log'!$C1144,1)),LOWER(LEFT('Time Off Log'!$C1144,1)))))</f>
        <v/>
      </c>
    </row>
    <row r="1145" spans="6:7" x14ac:dyDescent="0.25">
      <c r="F1145" t="str">
        <f>IF(OR('Time Off Log'!$A1145="",'Time Off Log'!$B1145=""),"",'Time Off Log'!$B1145&amp;"|"&amp;INT(N('Time Off Log'!$A1145)))</f>
        <v/>
      </c>
      <c r="G1145" t="str">
        <f>IF(F1145="","",IF('Time Off Log'!$C1145="","•",IF(N('Time Off Log'!$D1145)&gt;=IF(Settings!$B$8="Days",1,Settings!$B$9),UPPER(LEFT('Time Off Log'!$C1145,1)),LOWER(LEFT('Time Off Log'!$C1145,1)))))</f>
        <v/>
      </c>
    </row>
    <row r="1146" spans="6:7" x14ac:dyDescent="0.25">
      <c r="F1146" t="str">
        <f>IF(OR('Time Off Log'!$A1146="",'Time Off Log'!$B1146=""),"",'Time Off Log'!$B1146&amp;"|"&amp;INT(N('Time Off Log'!$A1146)))</f>
        <v/>
      </c>
      <c r="G1146" t="str">
        <f>IF(F1146="","",IF('Time Off Log'!$C1146="","•",IF(N('Time Off Log'!$D1146)&gt;=IF(Settings!$B$8="Days",1,Settings!$B$9),UPPER(LEFT('Time Off Log'!$C1146,1)),LOWER(LEFT('Time Off Log'!$C1146,1)))))</f>
        <v/>
      </c>
    </row>
    <row r="1147" spans="6:7" x14ac:dyDescent="0.25">
      <c r="F1147" t="str">
        <f>IF(OR('Time Off Log'!$A1147="",'Time Off Log'!$B1147=""),"",'Time Off Log'!$B1147&amp;"|"&amp;INT(N('Time Off Log'!$A1147)))</f>
        <v/>
      </c>
      <c r="G1147" t="str">
        <f>IF(F1147="","",IF('Time Off Log'!$C1147="","•",IF(N('Time Off Log'!$D1147)&gt;=IF(Settings!$B$8="Days",1,Settings!$B$9),UPPER(LEFT('Time Off Log'!$C1147,1)),LOWER(LEFT('Time Off Log'!$C1147,1)))))</f>
        <v/>
      </c>
    </row>
    <row r="1148" spans="6:7" x14ac:dyDescent="0.25">
      <c r="F1148" t="str">
        <f>IF(OR('Time Off Log'!$A1148="",'Time Off Log'!$B1148=""),"",'Time Off Log'!$B1148&amp;"|"&amp;INT(N('Time Off Log'!$A1148)))</f>
        <v/>
      </c>
      <c r="G1148" t="str">
        <f>IF(F1148="","",IF('Time Off Log'!$C1148="","•",IF(N('Time Off Log'!$D1148)&gt;=IF(Settings!$B$8="Days",1,Settings!$B$9),UPPER(LEFT('Time Off Log'!$C1148,1)),LOWER(LEFT('Time Off Log'!$C1148,1)))))</f>
        <v/>
      </c>
    </row>
    <row r="1149" spans="6:7" x14ac:dyDescent="0.25">
      <c r="F1149" t="str">
        <f>IF(OR('Time Off Log'!$A1149="",'Time Off Log'!$B1149=""),"",'Time Off Log'!$B1149&amp;"|"&amp;INT(N('Time Off Log'!$A1149)))</f>
        <v/>
      </c>
      <c r="G1149" t="str">
        <f>IF(F1149="","",IF('Time Off Log'!$C1149="","•",IF(N('Time Off Log'!$D1149)&gt;=IF(Settings!$B$8="Days",1,Settings!$B$9),UPPER(LEFT('Time Off Log'!$C1149,1)),LOWER(LEFT('Time Off Log'!$C1149,1)))))</f>
        <v/>
      </c>
    </row>
    <row r="1150" spans="6:7" x14ac:dyDescent="0.25">
      <c r="F1150" t="str">
        <f>IF(OR('Time Off Log'!$A1150="",'Time Off Log'!$B1150=""),"",'Time Off Log'!$B1150&amp;"|"&amp;INT(N('Time Off Log'!$A1150)))</f>
        <v/>
      </c>
      <c r="G1150" t="str">
        <f>IF(F1150="","",IF('Time Off Log'!$C1150="","•",IF(N('Time Off Log'!$D1150)&gt;=IF(Settings!$B$8="Days",1,Settings!$B$9),UPPER(LEFT('Time Off Log'!$C1150,1)),LOWER(LEFT('Time Off Log'!$C1150,1)))))</f>
        <v/>
      </c>
    </row>
    <row r="1151" spans="6:7" x14ac:dyDescent="0.25">
      <c r="F1151" t="str">
        <f>IF(OR('Time Off Log'!$A1151="",'Time Off Log'!$B1151=""),"",'Time Off Log'!$B1151&amp;"|"&amp;INT(N('Time Off Log'!$A1151)))</f>
        <v/>
      </c>
      <c r="G1151" t="str">
        <f>IF(F1151="","",IF('Time Off Log'!$C1151="","•",IF(N('Time Off Log'!$D1151)&gt;=IF(Settings!$B$8="Days",1,Settings!$B$9),UPPER(LEFT('Time Off Log'!$C1151,1)),LOWER(LEFT('Time Off Log'!$C1151,1)))))</f>
        <v/>
      </c>
    </row>
    <row r="1152" spans="6:7" x14ac:dyDescent="0.25">
      <c r="F1152" t="str">
        <f>IF(OR('Time Off Log'!$A1152="",'Time Off Log'!$B1152=""),"",'Time Off Log'!$B1152&amp;"|"&amp;INT(N('Time Off Log'!$A1152)))</f>
        <v/>
      </c>
      <c r="G1152" t="str">
        <f>IF(F1152="","",IF('Time Off Log'!$C1152="","•",IF(N('Time Off Log'!$D1152)&gt;=IF(Settings!$B$8="Days",1,Settings!$B$9),UPPER(LEFT('Time Off Log'!$C1152,1)),LOWER(LEFT('Time Off Log'!$C1152,1)))))</f>
        <v/>
      </c>
    </row>
    <row r="1153" spans="6:7" x14ac:dyDescent="0.25">
      <c r="F1153" t="str">
        <f>IF(OR('Time Off Log'!$A1153="",'Time Off Log'!$B1153=""),"",'Time Off Log'!$B1153&amp;"|"&amp;INT(N('Time Off Log'!$A1153)))</f>
        <v/>
      </c>
      <c r="G1153" t="str">
        <f>IF(F1153="","",IF('Time Off Log'!$C1153="","•",IF(N('Time Off Log'!$D1153)&gt;=IF(Settings!$B$8="Days",1,Settings!$B$9),UPPER(LEFT('Time Off Log'!$C1153,1)),LOWER(LEFT('Time Off Log'!$C1153,1)))))</f>
        <v/>
      </c>
    </row>
    <row r="1154" spans="6:7" x14ac:dyDescent="0.25">
      <c r="F1154" t="str">
        <f>IF(OR('Time Off Log'!$A1154="",'Time Off Log'!$B1154=""),"",'Time Off Log'!$B1154&amp;"|"&amp;INT(N('Time Off Log'!$A1154)))</f>
        <v/>
      </c>
      <c r="G1154" t="str">
        <f>IF(F1154="","",IF('Time Off Log'!$C1154="","•",IF(N('Time Off Log'!$D1154)&gt;=IF(Settings!$B$8="Days",1,Settings!$B$9),UPPER(LEFT('Time Off Log'!$C1154,1)),LOWER(LEFT('Time Off Log'!$C1154,1)))))</f>
        <v/>
      </c>
    </row>
    <row r="1155" spans="6:7" x14ac:dyDescent="0.25">
      <c r="F1155" t="str">
        <f>IF(OR('Time Off Log'!$A1155="",'Time Off Log'!$B1155=""),"",'Time Off Log'!$B1155&amp;"|"&amp;INT(N('Time Off Log'!$A1155)))</f>
        <v/>
      </c>
      <c r="G1155" t="str">
        <f>IF(F1155="","",IF('Time Off Log'!$C1155="","•",IF(N('Time Off Log'!$D1155)&gt;=IF(Settings!$B$8="Days",1,Settings!$B$9),UPPER(LEFT('Time Off Log'!$C1155,1)),LOWER(LEFT('Time Off Log'!$C1155,1)))))</f>
        <v/>
      </c>
    </row>
    <row r="1156" spans="6:7" x14ac:dyDescent="0.25">
      <c r="F1156" t="str">
        <f>IF(OR('Time Off Log'!$A1156="",'Time Off Log'!$B1156=""),"",'Time Off Log'!$B1156&amp;"|"&amp;INT(N('Time Off Log'!$A1156)))</f>
        <v/>
      </c>
      <c r="G1156" t="str">
        <f>IF(F1156="","",IF('Time Off Log'!$C1156="","•",IF(N('Time Off Log'!$D1156)&gt;=IF(Settings!$B$8="Days",1,Settings!$B$9),UPPER(LEFT('Time Off Log'!$C1156,1)),LOWER(LEFT('Time Off Log'!$C1156,1)))))</f>
        <v/>
      </c>
    </row>
    <row r="1157" spans="6:7" x14ac:dyDescent="0.25">
      <c r="F1157" t="str">
        <f>IF(OR('Time Off Log'!$A1157="",'Time Off Log'!$B1157=""),"",'Time Off Log'!$B1157&amp;"|"&amp;INT(N('Time Off Log'!$A1157)))</f>
        <v/>
      </c>
      <c r="G1157" t="str">
        <f>IF(F1157="","",IF('Time Off Log'!$C1157="","•",IF(N('Time Off Log'!$D1157)&gt;=IF(Settings!$B$8="Days",1,Settings!$B$9),UPPER(LEFT('Time Off Log'!$C1157,1)),LOWER(LEFT('Time Off Log'!$C1157,1)))))</f>
        <v/>
      </c>
    </row>
    <row r="1158" spans="6:7" x14ac:dyDescent="0.25">
      <c r="F1158" t="str">
        <f>IF(OR('Time Off Log'!$A1158="",'Time Off Log'!$B1158=""),"",'Time Off Log'!$B1158&amp;"|"&amp;INT(N('Time Off Log'!$A1158)))</f>
        <v/>
      </c>
      <c r="G1158" t="str">
        <f>IF(F1158="","",IF('Time Off Log'!$C1158="","•",IF(N('Time Off Log'!$D1158)&gt;=IF(Settings!$B$8="Days",1,Settings!$B$9),UPPER(LEFT('Time Off Log'!$C1158,1)),LOWER(LEFT('Time Off Log'!$C1158,1)))))</f>
        <v/>
      </c>
    </row>
    <row r="1159" spans="6:7" x14ac:dyDescent="0.25">
      <c r="F1159" t="str">
        <f>IF(OR('Time Off Log'!$A1159="",'Time Off Log'!$B1159=""),"",'Time Off Log'!$B1159&amp;"|"&amp;INT(N('Time Off Log'!$A1159)))</f>
        <v/>
      </c>
      <c r="G1159" t="str">
        <f>IF(F1159="","",IF('Time Off Log'!$C1159="","•",IF(N('Time Off Log'!$D1159)&gt;=IF(Settings!$B$8="Days",1,Settings!$B$9),UPPER(LEFT('Time Off Log'!$C1159,1)),LOWER(LEFT('Time Off Log'!$C1159,1)))))</f>
        <v/>
      </c>
    </row>
    <row r="1160" spans="6:7" x14ac:dyDescent="0.25">
      <c r="F1160" t="str">
        <f>IF(OR('Time Off Log'!$A1160="",'Time Off Log'!$B1160=""),"",'Time Off Log'!$B1160&amp;"|"&amp;INT(N('Time Off Log'!$A1160)))</f>
        <v/>
      </c>
      <c r="G1160" t="str">
        <f>IF(F1160="","",IF('Time Off Log'!$C1160="","•",IF(N('Time Off Log'!$D1160)&gt;=IF(Settings!$B$8="Days",1,Settings!$B$9),UPPER(LEFT('Time Off Log'!$C1160,1)),LOWER(LEFT('Time Off Log'!$C1160,1)))))</f>
        <v/>
      </c>
    </row>
    <row r="1161" spans="6:7" x14ac:dyDescent="0.25">
      <c r="F1161" t="str">
        <f>IF(OR('Time Off Log'!$A1161="",'Time Off Log'!$B1161=""),"",'Time Off Log'!$B1161&amp;"|"&amp;INT(N('Time Off Log'!$A1161)))</f>
        <v/>
      </c>
      <c r="G1161" t="str">
        <f>IF(F1161="","",IF('Time Off Log'!$C1161="","•",IF(N('Time Off Log'!$D1161)&gt;=IF(Settings!$B$8="Days",1,Settings!$B$9),UPPER(LEFT('Time Off Log'!$C1161,1)),LOWER(LEFT('Time Off Log'!$C1161,1)))))</f>
        <v/>
      </c>
    </row>
    <row r="1162" spans="6:7" x14ac:dyDescent="0.25">
      <c r="F1162" t="str">
        <f>IF(OR('Time Off Log'!$A1162="",'Time Off Log'!$B1162=""),"",'Time Off Log'!$B1162&amp;"|"&amp;INT(N('Time Off Log'!$A1162)))</f>
        <v/>
      </c>
      <c r="G1162" t="str">
        <f>IF(F1162="","",IF('Time Off Log'!$C1162="","•",IF(N('Time Off Log'!$D1162)&gt;=IF(Settings!$B$8="Days",1,Settings!$B$9),UPPER(LEFT('Time Off Log'!$C1162,1)),LOWER(LEFT('Time Off Log'!$C1162,1)))))</f>
        <v/>
      </c>
    </row>
    <row r="1163" spans="6:7" x14ac:dyDescent="0.25">
      <c r="F1163" t="str">
        <f>IF(OR('Time Off Log'!$A1163="",'Time Off Log'!$B1163=""),"",'Time Off Log'!$B1163&amp;"|"&amp;INT(N('Time Off Log'!$A1163)))</f>
        <v/>
      </c>
      <c r="G1163" t="str">
        <f>IF(F1163="","",IF('Time Off Log'!$C1163="","•",IF(N('Time Off Log'!$D1163)&gt;=IF(Settings!$B$8="Days",1,Settings!$B$9),UPPER(LEFT('Time Off Log'!$C1163,1)),LOWER(LEFT('Time Off Log'!$C1163,1)))))</f>
        <v/>
      </c>
    </row>
    <row r="1164" spans="6:7" x14ac:dyDescent="0.25">
      <c r="F1164" t="str">
        <f>IF(OR('Time Off Log'!$A1164="",'Time Off Log'!$B1164=""),"",'Time Off Log'!$B1164&amp;"|"&amp;INT(N('Time Off Log'!$A1164)))</f>
        <v/>
      </c>
      <c r="G1164" t="str">
        <f>IF(F1164="","",IF('Time Off Log'!$C1164="","•",IF(N('Time Off Log'!$D1164)&gt;=IF(Settings!$B$8="Days",1,Settings!$B$9),UPPER(LEFT('Time Off Log'!$C1164,1)),LOWER(LEFT('Time Off Log'!$C1164,1)))))</f>
        <v/>
      </c>
    </row>
    <row r="1165" spans="6:7" x14ac:dyDescent="0.25">
      <c r="F1165" t="str">
        <f>IF(OR('Time Off Log'!$A1165="",'Time Off Log'!$B1165=""),"",'Time Off Log'!$B1165&amp;"|"&amp;INT(N('Time Off Log'!$A1165)))</f>
        <v/>
      </c>
      <c r="G1165" t="str">
        <f>IF(F1165="","",IF('Time Off Log'!$C1165="","•",IF(N('Time Off Log'!$D1165)&gt;=IF(Settings!$B$8="Days",1,Settings!$B$9),UPPER(LEFT('Time Off Log'!$C1165,1)),LOWER(LEFT('Time Off Log'!$C1165,1)))))</f>
        <v/>
      </c>
    </row>
    <row r="1166" spans="6:7" x14ac:dyDescent="0.25">
      <c r="F1166" t="str">
        <f>IF(OR('Time Off Log'!$A1166="",'Time Off Log'!$B1166=""),"",'Time Off Log'!$B1166&amp;"|"&amp;INT(N('Time Off Log'!$A1166)))</f>
        <v/>
      </c>
      <c r="G1166" t="str">
        <f>IF(F1166="","",IF('Time Off Log'!$C1166="","•",IF(N('Time Off Log'!$D1166)&gt;=IF(Settings!$B$8="Days",1,Settings!$B$9),UPPER(LEFT('Time Off Log'!$C1166,1)),LOWER(LEFT('Time Off Log'!$C1166,1)))))</f>
        <v/>
      </c>
    </row>
    <row r="1167" spans="6:7" x14ac:dyDescent="0.25">
      <c r="F1167" t="str">
        <f>IF(OR('Time Off Log'!$A1167="",'Time Off Log'!$B1167=""),"",'Time Off Log'!$B1167&amp;"|"&amp;INT(N('Time Off Log'!$A1167)))</f>
        <v/>
      </c>
      <c r="G1167" t="str">
        <f>IF(F1167="","",IF('Time Off Log'!$C1167="","•",IF(N('Time Off Log'!$D1167)&gt;=IF(Settings!$B$8="Days",1,Settings!$B$9),UPPER(LEFT('Time Off Log'!$C1167,1)),LOWER(LEFT('Time Off Log'!$C1167,1)))))</f>
        <v/>
      </c>
    </row>
    <row r="1168" spans="6:7" x14ac:dyDescent="0.25">
      <c r="F1168" t="str">
        <f>IF(OR('Time Off Log'!$A1168="",'Time Off Log'!$B1168=""),"",'Time Off Log'!$B1168&amp;"|"&amp;INT(N('Time Off Log'!$A1168)))</f>
        <v/>
      </c>
      <c r="G1168" t="str">
        <f>IF(F1168="","",IF('Time Off Log'!$C1168="","•",IF(N('Time Off Log'!$D1168)&gt;=IF(Settings!$B$8="Days",1,Settings!$B$9),UPPER(LEFT('Time Off Log'!$C1168,1)),LOWER(LEFT('Time Off Log'!$C1168,1)))))</f>
        <v/>
      </c>
    </row>
    <row r="1169" spans="6:7" x14ac:dyDescent="0.25">
      <c r="F1169" t="str">
        <f>IF(OR('Time Off Log'!$A1169="",'Time Off Log'!$B1169=""),"",'Time Off Log'!$B1169&amp;"|"&amp;INT(N('Time Off Log'!$A1169)))</f>
        <v/>
      </c>
      <c r="G1169" t="str">
        <f>IF(F1169="","",IF('Time Off Log'!$C1169="","•",IF(N('Time Off Log'!$D1169)&gt;=IF(Settings!$B$8="Days",1,Settings!$B$9),UPPER(LEFT('Time Off Log'!$C1169,1)),LOWER(LEFT('Time Off Log'!$C1169,1)))))</f>
        <v/>
      </c>
    </row>
    <row r="1170" spans="6:7" x14ac:dyDescent="0.25">
      <c r="F1170" t="str">
        <f>IF(OR('Time Off Log'!$A1170="",'Time Off Log'!$B1170=""),"",'Time Off Log'!$B1170&amp;"|"&amp;INT(N('Time Off Log'!$A1170)))</f>
        <v/>
      </c>
      <c r="G1170" t="str">
        <f>IF(F1170="","",IF('Time Off Log'!$C1170="","•",IF(N('Time Off Log'!$D1170)&gt;=IF(Settings!$B$8="Days",1,Settings!$B$9),UPPER(LEFT('Time Off Log'!$C1170,1)),LOWER(LEFT('Time Off Log'!$C1170,1)))))</f>
        <v/>
      </c>
    </row>
    <row r="1171" spans="6:7" x14ac:dyDescent="0.25">
      <c r="F1171" t="str">
        <f>IF(OR('Time Off Log'!$A1171="",'Time Off Log'!$B1171=""),"",'Time Off Log'!$B1171&amp;"|"&amp;INT(N('Time Off Log'!$A1171)))</f>
        <v/>
      </c>
      <c r="G1171" t="str">
        <f>IF(F1171="","",IF('Time Off Log'!$C1171="","•",IF(N('Time Off Log'!$D1171)&gt;=IF(Settings!$B$8="Days",1,Settings!$B$9),UPPER(LEFT('Time Off Log'!$C1171,1)),LOWER(LEFT('Time Off Log'!$C1171,1)))))</f>
        <v/>
      </c>
    </row>
    <row r="1172" spans="6:7" x14ac:dyDescent="0.25">
      <c r="F1172" t="str">
        <f>IF(OR('Time Off Log'!$A1172="",'Time Off Log'!$B1172=""),"",'Time Off Log'!$B1172&amp;"|"&amp;INT(N('Time Off Log'!$A1172)))</f>
        <v/>
      </c>
      <c r="G1172" t="str">
        <f>IF(F1172="","",IF('Time Off Log'!$C1172="","•",IF(N('Time Off Log'!$D1172)&gt;=IF(Settings!$B$8="Days",1,Settings!$B$9),UPPER(LEFT('Time Off Log'!$C1172,1)),LOWER(LEFT('Time Off Log'!$C1172,1)))))</f>
        <v/>
      </c>
    </row>
    <row r="1173" spans="6:7" x14ac:dyDescent="0.25">
      <c r="F1173" t="str">
        <f>IF(OR('Time Off Log'!$A1173="",'Time Off Log'!$B1173=""),"",'Time Off Log'!$B1173&amp;"|"&amp;INT(N('Time Off Log'!$A1173)))</f>
        <v/>
      </c>
      <c r="G1173" t="str">
        <f>IF(F1173="","",IF('Time Off Log'!$C1173="","•",IF(N('Time Off Log'!$D1173)&gt;=IF(Settings!$B$8="Days",1,Settings!$B$9),UPPER(LEFT('Time Off Log'!$C1173,1)),LOWER(LEFT('Time Off Log'!$C1173,1)))))</f>
        <v/>
      </c>
    </row>
    <row r="1174" spans="6:7" x14ac:dyDescent="0.25">
      <c r="F1174" t="str">
        <f>IF(OR('Time Off Log'!$A1174="",'Time Off Log'!$B1174=""),"",'Time Off Log'!$B1174&amp;"|"&amp;INT(N('Time Off Log'!$A1174)))</f>
        <v/>
      </c>
      <c r="G1174" t="str">
        <f>IF(F1174="","",IF('Time Off Log'!$C1174="","•",IF(N('Time Off Log'!$D1174)&gt;=IF(Settings!$B$8="Days",1,Settings!$B$9),UPPER(LEFT('Time Off Log'!$C1174,1)),LOWER(LEFT('Time Off Log'!$C1174,1)))))</f>
        <v/>
      </c>
    </row>
    <row r="1175" spans="6:7" x14ac:dyDescent="0.25">
      <c r="F1175" t="str">
        <f>IF(OR('Time Off Log'!$A1175="",'Time Off Log'!$B1175=""),"",'Time Off Log'!$B1175&amp;"|"&amp;INT(N('Time Off Log'!$A1175)))</f>
        <v/>
      </c>
      <c r="G1175" t="str">
        <f>IF(F1175="","",IF('Time Off Log'!$C1175="","•",IF(N('Time Off Log'!$D1175)&gt;=IF(Settings!$B$8="Days",1,Settings!$B$9),UPPER(LEFT('Time Off Log'!$C1175,1)),LOWER(LEFT('Time Off Log'!$C1175,1)))))</f>
        <v/>
      </c>
    </row>
    <row r="1176" spans="6:7" x14ac:dyDescent="0.25">
      <c r="F1176" t="str">
        <f>IF(OR('Time Off Log'!$A1176="",'Time Off Log'!$B1176=""),"",'Time Off Log'!$B1176&amp;"|"&amp;INT(N('Time Off Log'!$A1176)))</f>
        <v/>
      </c>
      <c r="G1176" t="str">
        <f>IF(F1176="","",IF('Time Off Log'!$C1176="","•",IF(N('Time Off Log'!$D1176)&gt;=IF(Settings!$B$8="Days",1,Settings!$B$9),UPPER(LEFT('Time Off Log'!$C1176,1)),LOWER(LEFT('Time Off Log'!$C1176,1)))))</f>
        <v/>
      </c>
    </row>
    <row r="1177" spans="6:7" x14ac:dyDescent="0.25">
      <c r="F1177" t="str">
        <f>IF(OR('Time Off Log'!$A1177="",'Time Off Log'!$B1177=""),"",'Time Off Log'!$B1177&amp;"|"&amp;INT(N('Time Off Log'!$A1177)))</f>
        <v/>
      </c>
      <c r="G1177" t="str">
        <f>IF(F1177="","",IF('Time Off Log'!$C1177="","•",IF(N('Time Off Log'!$D1177)&gt;=IF(Settings!$B$8="Days",1,Settings!$B$9),UPPER(LEFT('Time Off Log'!$C1177,1)),LOWER(LEFT('Time Off Log'!$C1177,1)))))</f>
        <v/>
      </c>
    </row>
    <row r="1178" spans="6:7" x14ac:dyDescent="0.25">
      <c r="F1178" t="str">
        <f>IF(OR('Time Off Log'!$A1178="",'Time Off Log'!$B1178=""),"",'Time Off Log'!$B1178&amp;"|"&amp;INT(N('Time Off Log'!$A1178)))</f>
        <v/>
      </c>
      <c r="G1178" t="str">
        <f>IF(F1178="","",IF('Time Off Log'!$C1178="","•",IF(N('Time Off Log'!$D1178)&gt;=IF(Settings!$B$8="Days",1,Settings!$B$9),UPPER(LEFT('Time Off Log'!$C1178,1)),LOWER(LEFT('Time Off Log'!$C1178,1)))))</f>
        <v/>
      </c>
    </row>
    <row r="1179" spans="6:7" x14ac:dyDescent="0.25">
      <c r="F1179" t="str">
        <f>IF(OR('Time Off Log'!$A1179="",'Time Off Log'!$B1179=""),"",'Time Off Log'!$B1179&amp;"|"&amp;INT(N('Time Off Log'!$A1179)))</f>
        <v/>
      </c>
      <c r="G1179" t="str">
        <f>IF(F1179="","",IF('Time Off Log'!$C1179="","•",IF(N('Time Off Log'!$D1179)&gt;=IF(Settings!$B$8="Days",1,Settings!$B$9),UPPER(LEFT('Time Off Log'!$C1179,1)),LOWER(LEFT('Time Off Log'!$C1179,1)))))</f>
        <v/>
      </c>
    </row>
    <row r="1180" spans="6:7" x14ac:dyDescent="0.25">
      <c r="F1180" t="str">
        <f>IF(OR('Time Off Log'!$A1180="",'Time Off Log'!$B1180=""),"",'Time Off Log'!$B1180&amp;"|"&amp;INT(N('Time Off Log'!$A1180)))</f>
        <v/>
      </c>
      <c r="G1180" t="str">
        <f>IF(F1180="","",IF('Time Off Log'!$C1180="","•",IF(N('Time Off Log'!$D1180)&gt;=IF(Settings!$B$8="Days",1,Settings!$B$9),UPPER(LEFT('Time Off Log'!$C1180,1)),LOWER(LEFT('Time Off Log'!$C1180,1)))))</f>
        <v/>
      </c>
    </row>
    <row r="1181" spans="6:7" x14ac:dyDescent="0.25">
      <c r="F1181" t="str">
        <f>IF(OR('Time Off Log'!$A1181="",'Time Off Log'!$B1181=""),"",'Time Off Log'!$B1181&amp;"|"&amp;INT(N('Time Off Log'!$A1181)))</f>
        <v/>
      </c>
      <c r="G1181" t="str">
        <f>IF(F1181="","",IF('Time Off Log'!$C1181="","•",IF(N('Time Off Log'!$D1181)&gt;=IF(Settings!$B$8="Days",1,Settings!$B$9),UPPER(LEFT('Time Off Log'!$C1181,1)),LOWER(LEFT('Time Off Log'!$C1181,1)))))</f>
        <v/>
      </c>
    </row>
    <row r="1182" spans="6:7" x14ac:dyDescent="0.25">
      <c r="F1182" t="str">
        <f>IF(OR('Time Off Log'!$A1182="",'Time Off Log'!$B1182=""),"",'Time Off Log'!$B1182&amp;"|"&amp;INT(N('Time Off Log'!$A1182)))</f>
        <v/>
      </c>
      <c r="G1182" t="str">
        <f>IF(F1182="","",IF('Time Off Log'!$C1182="","•",IF(N('Time Off Log'!$D1182)&gt;=IF(Settings!$B$8="Days",1,Settings!$B$9),UPPER(LEFT('Time Off Log'!$C1182,1)),LOWER(LEFT('Time Off Log'!$C1182,1)))))</f>
        <v/>
      </c>
    </row>
    <row r="1183" spans="6:7" x14ac:dyDescent="0.25">
      <c r="F1183" t="str">
        <f>IF(OR('Time Off Log'!$A1183="",'Time Off Log'!$B1183=""),"",'Time Off Log'!$B1183&amp;"|"&amp;INT(N('Time Off Log'!$A1183)))</f>
        <v/>
      </c>
      <c r="G1183" t="str">
        <f>IF(F1183="","",IF('Time Off Log'!$C1183="","•",IF(N('Time Off Log'!$D1183)&gt;=IF(Settings!$B$8="Days",1,Settings!$B$9),UPPER(LEFT('Time Off Log'!$C1183,1)),LOWER(LEFT('Time Off Log'!$C1183,1)))))</f>
        <v/>
      </c>
    </row>
    <row r="1184" spans="6:7" x14ac:dyDescent="0.25">
      <c r="F1184" t="str">
        <f>IF(OR('Time Off Log'!$A1184="",'Time Off Log'!$B1184=""),"",'Time Off Log'!$B1184&amp;"|"&amp;INT(N('Time Off Log'!$A1184)))</f>
        <v/>
      </c>
      <c r="G1184" t="str">
        <f>IF(F1184="","",IF('Time Off Log'!$C1184="","•",IF(N('Time Off Log'!$D1184)&gt;=IF(Settings!$B$8="Days",1,Settings!$B$9),UPPER(LEFT('Time Off Log'!$C1184,1)),LOWER(LEFT('Time Off Log'!$C1184,1)))))</f>
        <v/>
      </c>
    </row>
    <row r="1185" spans="6:7" x14ac:dyDescent="0.25">
      <c r="F1185" t="str">
        <f>IF(OR('Time Off Log'!$A1185="",'Time Off Log'!$B1185=""),"",'Time Off Log'!$B1185&amp;"|"&amp;INT(N('Time Off Log'!$A1185)))</f>
        <v/>
      </c>
      <c r="G1185" t="str">
        <f>IF(F1185="","",IF('Time Off Log'!$C1185="","•",IF(N('Time Off Log'!$D1185)&gt;=IF(Settings!$B$8="Days",1,Settings!$B$9),UPPER(LEFT('Time Off Log'!$C1185,1)),LOWER(LEFT('Time Off Log'!$C1185,1)))))</f>
        <v/>
      </c>
    </row>
    <row r="1186" spans="6:7" x14ac:dyDescent="0.25">
      <c r="F1186" t="str">
        <f>IF(OR('Time Off Log'!$A1186="",'Time Off Log'!$B1186=""),"",'Time Off Log'!$B1186&amp;"|"&amp;INT(N('Time Off Log'!$A1186)))</f>
        <v/>
      </c>
      <c r="G1186" t="str">
        <f>IF(F1186="","",IF('Time Off Log'!$C1186="","•",IF(N('Time Off Log'!$D1186)&gt;=IF(Settings!$B$8="Days",1,Settings!$B$9),UPPER(LEFT('Time Off Log'!$C1186,1)),LOWER(LEFT('Time Off Log'!$C1186,1)))))</f>
        <v/>
      </c>
    </row>
    <row r="1187" spans="6:7" x14ac:dyDescent="0.25">
      <c r="F1187" t="str">
        <f>IF(OR('Time Off Log'!$A1187="",'Time Off Log'!$B1187=""),"",'Time Off Log'!$B1187&amp;"|"&amp;INT(N('Time Off Log'!$A1187)))</f>
        <v/>
      </c>
      <c r="G1187" t="str">
        <f>IF(F1187="","",IF('Time Off Log'!$C1187="","•",IF(N('Time Off Log'!$D1187)&gt;=IF(Settings!$B$8="Days",1,Settings!$B$9),UPPER(LEFT('Time Off Log'!$C1187,1)),LOWER(LEFT('Time Off Log'!$C1187,1)))))</f>
        <v/>
      </c>
    </row>
    <row r="1188" spans="6:7" x14ac:dyDescent="0.25">
      <c r="F1188" t="str">
        <f>IF(OR('Time Off Log'!$A1188="",'Time Off Log'!$B1188=""),"",'Time Off Log'!$B1188&amp;"|"&amp;INT(N('Time Off Log'!$A1188)))</f>
        <v/>
      </c>
      <c r="G1188" t="str">
        <f>IF(F1188="","",IF('Time Off Log'!$C1188="","•",IF(N('Time Off Log'!$D1188)&gt;=IF(Settings!$B$8="Days",1,Settings!$B$9),UPPER(LEFT('Time Off Log'!$C1188,1)),LOWER(LEFT('Time Off Log'!$C1188,1)))))</f>
        <v/>
      </c>
    </row>
    <row r="1189" spans="6:7" x14ac:dyDescent="0.25">
      <c r="F1189" t="str">
        <f>IF(OR('Time Off Log'!$A1189="",'Time Off Log'!$B1189=""),"",'Time Off Log'!$B1189&amp;"|"&amp;INT(N('Time Off Log'!$A1189)))</f>
        <v/>
      </c>
      <c r="G1189" t="str">
        <f>IF(F1189="","",IF('Time Off Log'!$C1189="","•",IF(N('Time Off Log'!$D1189)&gt;=IF(Settings!$B$8="Days",1,Settings!$B$9),UPPER(LEFT('Time Off Log'!$C1189,1)),LOWER(LEFT('Time Off Log'!$C1189,1)))))</f>
        <v/>
      </c>
    </row>
    <row r="1190" spans="6:7" x14ac:dyDescent="0.25">
      <c r="F1190" t="str">
        <f>IF(OR('Time Off Log'!$A1190="",'Time Off Log'!$B1190=""),"",'Time Off Log'!$B1190&amp;"|"&amp;INT(N('Time Off Log'!$A1190)))</f>
        <v/>
      </c>
      <c r="G1190" t="str">
        <f>IF(F1190="","",IF('Time Off Log'!$C1190="","•",IF(N('Time Off Log'!$D1190)&gt;=IF(Settings!$B$8="Days",1,Settings!$B$9),UPPER(LEFT('Time Off Log'!$C1190,1)),LOWER(LEFT('Time Off Log'!$C1190,1)))))</f>
        <v/>
      </c>
    </row>
    <row r="1191" spans="6:7" x14ac:dyDescent="0.25">
      <c r="F1191" t="str">
        <f>IF(OR('Time Off Log'!$A1191="",'Time Off Log'!$B1191=""),"",'Time Off Log'!$B1191&amp;"|"&amp;INT(N('Time Off Log'!$A1191)))</f>
        <v/>
      </c>
      <c r="G1191" t="str">
        <f>IF(F1191="","",IF('Time Off Log'!$C1191="","•",IF(N('Time Off Log'!$D1191)&gt;=IF(Settings!$B$8="Days",1,Settings!$B$9),UPPER(LEFT('Time Off Log'!$C1191,1)),LOWER(LEFT('Time Off Log'!$C1191,1)))))</f>
        <v/>
      </c>
    </row>
    <row r="1192" spans="6:7" x14ac:dyDescent="0.25">
      <c r="F1192" t="str">
        <f>IF(OR('Time Off Log'!$A1192="",'Time Off Log'!$B1192=""),"",'Time Off Log'!$B1192&amp;"|"&amp;INT(N('Time Off Log'!$A1192)))</f>
        <v/>
      </c>
      <c r="G1192" t="str">
        <f>IF(F1192="","",IF('Time Off Log'!$C1192="","•",IF(N('Time Off Log'!$D1192)&gt;=IF(Settings!$B$8="Days",1,Settings!$B$9),UPPER(LEFT('Time Off Log'!$C1192,1)),LOWER(LEFT('Time Off Log'!$C1192,1)))))</f>
        <v/>
      </c>
    </row>
    <row r="1193" spans="6:7" x14ac:dyDescent="0.25">
      <c r="F1193" t="str">
        <f>IF(OR('Time Off Log'!$A1193="",'Time Off Log'!$B1193=""),"",'Time Off Log'!$B1193&amp;"|"&amp;INT(N('Time Off Log'!$A1193)))</f>
        <v/>
      </c>
      <c r="G1193" t="str">
        <f>IF(F1193="","",IF('Time Off Log'!$C1193="","•",IF(N('Time Off Log'!$D1193)&gt;=IF(Settings!$B$8="Days",1,Settings!$B$9),UPPER(LEFT('Time Off Log'!$C1193,1)),LOWER(LEFT('Time Off Log'!$C1193,1)))))</f>
        <v/>
      </c>
    </row>
    <row r="1194" spans="6:7" x14ac:dyDescent="0.25">
      <c r="F1194" t="str">
        <f>IF(OR('Time Off Log'!$A1194="",'Time Off Log'!$B1194=""),"",'Time Off Log'!$B1194&amp;"|"&amp;INT(N('Time Off Log'!$A1194)))</f>
        <v/>
      </c>
      <c r="G1194" t="str">
        <f>IF(F1194="","",IF('Time Off Log'!$C1194="","•",IF(N('Time Off Log'!$D1194)&gt;=IF(Settings!$B$8="Days",1,Settings!$B$9),UPPER(LEFT('Time Off Log'!$C1194,1)),LOWER(LEFT('Time Off Log'!$C1194,1)))))</f>
        <v/>
      </c>
    </row>
    <row r="1195" spans="6:7" x14ac:dyDescent="0.25">
      <c r="F1195" t="str">
        <f>IF(OR('Time Off Log'!$A1195="",'Time Off Log'!$B1195=""),"",'Time Off Log'!$B1195&amp;"|"&amp;INT(N('Time Off Log'!$A1195)))</f>
        <v/>
      </c>
      <c r="G1195" t="str">
        <f>IF(F1195="","",IF('Time Off Log'!$C1195="","•",IF(N('Time Off Log'!$D1195)&gt;=IF(Settings!$B$8="Days",1,Settings!$B$9),UPPER(LEFT('Time Off Log'!$C1195,1)),LOWER(LEFT('Time Off Log'!$C1195,1)))))</f>
        <v/>
      </c>
    </row>
    <row r="1196" spans="6:7" x14ac:dyDescent="0.25">
      <c r="F1196" t="str">
        <f>IF(OR('Time Off Log'!$A1196="",'Time Off Log'!$B1196=""),"",'Time Off Log'!$B1196&amp;"|"&amp;INT(N('Time Off Log'!$A1196)))</f>
        <v/>
      </c>
      <c r="G1196" t="str">
        <f>IF(F1196="","",IF('Time Off Log'!$C1196="","•",IF(N('Time Off Log'!$D1196)&gt;=IF(Settings!$B$8="Days",1,Settings!$B$9),UPPER(LEFT('Time Off Log'!$C1196,1)),LOWER(LEFT('Time Off Log'!$C1196,1)))))</f>
        <v/>
      </c>
    </row>
    <row r="1197" spans="6:7" x14ac:dyDescent="0.25">
      <c r="F1197" t="str">
        <f>IF(OR('Time Off Log'!$A1197="",'Time Off Log'!$B1197=""),"",'Time Off Log'!$B1197&amp;"|"&amp;INT(N('Time Off Log'!$A1197)))</f>
        <v/>
      </c>
      <c r="G1197" t="str">
        <f>IF(F1197="","",IF('Time Off Log'!$C1197="","•",IF(N('Time Off Log'!$D1197)&gt;=IF(Settings!$B$8="Days",1,Settings!$B$9),UPPER(LEFT('Time Off Log'!$C1197,1)),LOWER(LEFT('Time Off Log'!$C1197,1)))))</f>
        <v/>
      </c>
    </row>
    <row r="1198" spans="6:7" x14ac:dyDescent="0.25">
      <c r="F1198" t="str">
        <f>IF(OR('Time Off Log'!$A1198="",'Time Off Log'!$B1198=""),"",'Time Off Log'!$B1198&amp;"|"&amp;INT(N('Time Off Log'!$A1198)))</f>
        <v/>
      </c>
      <c r="G1198" t="str">
        <f>IF(F1198="","",IF('Time Off Log'!$C1198="","•",IF(N('Time Off Log'!$D1198)&gt;=IF(Settings!$B$8="Days",1,Settings!$B$9),UPPER(LEFT('Time Off Log'!$C1198,1)),LOWER(LEFT('Time Off Log'!$C1198,1)))))</f>
        <v/>
      </c>
    </row>
    <row r="1199" spans="6:7" x14ac:dyDescent="0.25">
      <c r="F1199" t="str">
        <f>IF(OR('Time Off Log'!$A1199="",'Time Off Log'!$B1199=""),"",'Time Off Log'!$B1199&amp;"|"&amp;INT(N('Time Off Log'!$A1199)))</f>
        <v/>
      </c>
      <c r="G1199" t="str">
        <f>IF(F1199="","",IF('Time Off Log'!$C1199="","•",IF(N('Time Off Log'!$D1199)&gt;=IF(Settings!$B$8="Days",1,Settings!$B$9),UPPER(LEFT('Time Off Log'!$C1199,1)),LOWER(LEFT('Time Off Log'!$C1199,1)))))</f>
        <v/>
      </c>
    </row>
    <row r="1200" spans="6:7" x14ac:dyDescent="0.25">
      <c r="F1200" t="str">
        <f>IF(OR('Time Off Log'!$A1200="",'Time Off Log'!$B1200=""),"",'Time Off Log'!$B1200&amp;"|"&amp;INT(N('Time Off Log'!$A1200)))</f>
        <v/>
      </c>
      <c r="G1200" t="str">
        <f>IF(F1200="","",IF('Time Off Log'!$C1200="","•",IF(N('Time Off Log'!$D1200)&gt;=IF(Settings!$B$8="Days",1,Settings!$B$9),UPPER(LEFT('Time Off Log'!$C1200,1)),LOWER(LEFT('Time Off Log'!$C1200,1)))))</f>
        <v/>
      </c>
    </row>
    <row r="1201" spans="6:7" x14ac:dyDescent="0.25">
      <c r="F1201" t="str">
        <f>IF(OR('Time Off Log'!$A1201="",'Time Off Log'!$B1201=""),"",'Time Off Log'!$B1201&amp;"|"&amp;INT(N('Time Off Log'!$A1201)))</f>
        <v/>
      </c>
      <c r="G1201" t="str">
        <f>IF(F1201="","",IF('Time Off Log'!$C1201="","•",IF(N('Time Off Log'!$D1201)&gt;=IF(Settings!$B$8="Days",1,Settings!$B$9),UPPER(LEFT('Time Off Log'!$C1201,1)),LOWER(LEFT('Time Off Log'!$C1201,1)))))</f>
        <v/>
      </c>
    </row>
    <row r="1202" spans="6:7" x14ac:dyDescent="0.25">
      <c r="F1202" t="str">
        <f>IF(OR('Time Off Log'!$A1202="",'Time Off Log'!$B1202=""),"",'Time Off Log'!$B1202&amp;"|"&amp;INT(N('Time Off Log'!$A1202)))</f>
        <v/>
      </c>
      <c r="G1202" t="str">
        <f>IF(F1202="","",IF('Time Off Log'!$C1202="","•",IF(N('Time Off Log'!$D1202)&gt;=IF(Settings!$B$8="Days",1,Settings!$B$9),UPPER(LEFT('Time Off Log'!$C1202,1)),LOWER(LEFT('Time Off Log'!$C1202,1)))))</f>
        <v/>
      </c>
    </row>
    <row r="1203" spans="6:7" x14ac:dyDescent="0.25">
      <c r="F1203" t="str">
        <f>IF(OR('Time Off Log'!$A1203="",'Time Off Log'!$B1203=""),"",'Time Off Log'!$B1203&amp;"|"&amp;INT(N('Time Off Log'!$A1203)))</f>
        <v/>
      </c>
      <c r="G1203" t="str">
        <f>IF(F1203="","",IF('Time Off Log'!$C1203="","•",IF(N('Time Off Log'!$D1203)&gt;=IF(Settings!$B$8="Days",1,Settings!$B$9),UPPER(LEFT('Time Off Log'!$C1203,1)),LOWER(LEFT('Time Off Log'!$C1203,1)))))</f>
        <v/>
      </c>
    </row>
    <row r="1204" spans="6:7" x14ac:dyDescent="0.25">
      <c r="F1204" t="str">
        <f>IF(OR('Time Off Log'!$A1204="",'Time Off Log'!$B1204=""),"",'Time Off Log'!$B1204&amp;"|"&amp;INT(N('Time Off Log'!$A1204)))</f>
        <v/>
      </c>
      <c r="G1204" t="str">
        <f>IF(F1204="","",IF('Time Off Log'!$C1204="","•",IF(N('Time Off Log'!$D1204)&gt;=IF(Settings!$B$8="Days",1,Settings!$B$9),UPPER(LEFT('Time Off Log'!$C1204,1)),LOWER(LEFT('Time Off Log'!$C1204,1)))))</f>
        <v/>
      </c>
    </row>
    <row r="1205" spans="6:7" x14ac:dyDescent="0.25">
      <c r="F1205" t="str">
        <f>IF(OR('Time Off Log'!$A1205="",'Time Off Log'!$B1205=""),"",'Time Off Log'!$B1205&amp;"|"&amp;INT(N('Time Off Log'!$A1205)))</f>
        <v/>
      </c>
      <c r="G1205" t="str">
        <f>IF(F1205="","",IF('Time Off Log'!$C1205="","•",IF(N('Time Off Log'!$D1205)&gt;=IF(Settings!$B$8="Days",1,Settings!$B$9),UPPER(LEFT('Time Off Log'!$C1205,1)),LOWER(LEFT('Time Off Log'!$C1205,1)))))</f>
        <v/>
      </c>
    </row>
    <row r="1206" spans="6:7" x14ac:dyDescent="0.25">
      <c r="F1206" t="str">
        <f>IF(OR('Time Off Log'!$A1206="",'Time Off Log'!$B1206=""),"",'Time Off Log'!$B1206&amp;"|"&amp;INT(N('Time Off Log'!$A1206)))</f>
        <v/>
      </c>
      <c r="G1206" t="str">
        <f>IF(F1206="","",IF('Time Off Log'!$C1206="","•",IF(N('Time Off Log'!$D1206)&gt;=IF(Settings!$B$8="Days",1,Settings!$B$9),UPPER(LEFT('Time Off Log'!$C1206,1)),LOWER(LEFT('Time Off Log'!$C1206,1)))))</f>
        <v/>
      </c>
    </row>
    <row r="1207" spans="6:7" x14ac:dyDescent="0.25">
      <c r="F1207" t="str">
        <f>IF(OR('Time Off Log'!$A1207="",'Time Off Log'!$B1207=""),"",'Time Off Log'!$B1207&amp;"|"&amp;INT(N('Time Off Log'!$A1207)))</f>
        <v/>
      </c>
      <c r="G1207" t="str">
        <f>IF(F1207="","",IF('Time Off Log'!$C1207="","•",IF(N('Time Off Log'!$D1207)&gt;=IF(Settings!$B$8="Days",1,Settings!$B$9),UPPER(LEFT('Time Off Log'!$C1207,1)),LOWER(LEFT('Time Off Log'!$C1207,1)))))</f>
        <v/>
      </c>
    </row>
    <row r="1208" spans="6:7" x14ac:dyDescent="0.25">
      <c r="F1208" t="str">
        <f>IF(OR('Time Off Log'!$A1208="",'Time Off Log'!$B1208=""),"",'Time Off Log'!$B1208&amp;"|"&amp;INT(N('Time Off Log'!$A1208)))</f>
        <v/>
      </c>
      <c r="G1208" t="str">
        <f>IF(F1208="","",IF('Time Off Log'!$C1208="","•",IF(N('Time Off Log'!$D1208)&gt;=IF(Settings!$B$8="Days",1,Settings!$B$9),UPPER(LEFT('Time Off Log'!$C1208,1)),LOWER(LEFT('Time Off Log'!$C1208,1)))))</f>
        <v/>
      </c>
    </row>
    <row r="1209" spans="6:7" x14ac:dyDescent="0.25">
      <c r="F1209" t="str">
        <f>IF(OR('Time Off Log'!$A1209="",'Time Off Log'!$B1209=""),"",'Time Off Log'!$B1209&amp;"|"&amp;INT(N('Time Off Log'!$A1209)))</f>
        <v/>
      </c>
      <c r="G1209" t="str">
        <f>IF(F1209="","",IF('Time Off Log'!$C1209="","•",IF(N('Time Off Log'!$D1209)&gt;=IF(Settings!$B$8="Days",1,Settings!$B$9),UPPER(LEFT('Time Off Log'!$C1209,1)),LOWER(LEFT('Time Off Log'!$C1209,1)))))</f>
        <v/>
      </c>
    </row>
    <row r="1210" spans="6:7" x14ac:dyDescent="0.25">
      <c r="F1210" t="str">
        <f>IF(OR('Time Off Log'!$A1210="",'Time Off Log'!$B1210=""),"",'Time Off Log'!$B1210&amp;"|"&amp;INT(N('Time Off Log'!$A1210)))</f>
        <v/>
      </c>
      <c r="G1210" t="str">
        <f>IF(F1210="","",IF('Time Off Log'!$C1210="","•",IF(N('Time Off Log'!$D1210)&gt;=IF(Settings!$B$8="Days",1,Settings!$B$9),UPPER(LEFT('Time Off Log'!$C1210,1)),LOWER(LEFT('Time Off Log'!$C1210,1)))))</f>
        <v/>
      </c>
    </row>
    <row r="1211" spans="6:7" x14ac:dyDescent="0.25">
      <c r="F1211" t="str">
        <f>IF(OR('Time Off Log'!$A1211="",'Time Off Log'!$B1211=""),"",'Time Off Log'!$B1211&amp;"|"&amp;INT(N('Time Off Log'!$A1211)))</f>
        <v/>
      </c>
      <c r="G1211" t="str">
        <f>IF(F1211="","",IF('Time Off Log'!$C1211="","•",IF(N('Time Off Log'!$D1211)&gt;=IF(Settings!$B$8="Days",1,Settings!$B$9),UPPER(LEFT('Time Off Log'!$C1211,1)),LOWER(LEFT('Time Off Log'!$C1211,1)))))</f>
        <v/>
      </c>
    </row>
    <row r="1212" spans="6:7" x14ac:dyDescent="0.25">
      <c r="F1212" t="str">
        <f>IF(OR('Time Off Log'!$A1212="",'Time Off Log'!$B1212=""),"",'Time Off Log'!$B1212&amp;"|"&amp;INT(N('Time Off Log'!$A1212)))</f>
        <v/>
      </c>
      <c r="G1212" t="str">
        <f>IF(F1212="","",IF('Time Off Log'!$C1212="","•",IF(N('Time Off Log'!$D1212)&gt;=IF(Settings!$B$8="Days",1,Settings!$B$9),UPPER(LEFT('Time Off Log'!$C1212,1)),LOWER(LEFT('Time Off Log'!$C1212,1)))))</f>
        <v/>
      </c>
    </row>
    <row r="1213" spans="6:7" x14ac:dyDescent="0.25">
      <c r="F1213" t="str">
        <f>IF(OR('Time Off Log'!$A1213="",'Time Off Log'!$B1213=""),"",'Time Off Log'!$B1213&amp;"|"&amp;INT(N('Time Off Log'!$A1213)))</f>
        <v/>
      </c>
      <c r="G1213" t="str">
        <f>IF(F1213="","",IF('Time Off Log'!$C1213="","•",IF(N('Time Off Log'!$D1213)&gt;=IF(Settings!$B$8="Days",1,Settings!$B$9),UPPER(LEFT('Time Off Log'!$C1213,1)),LOWER(LEFT('Time Off Log'!$C1213,1)))))</f>
        <v/>
      </c>
    </row>
    <row r="1214" spans="6:7" x14ac:dyDescent="0.25">
      <c r="F1214" t="str">
        <f>IF(OR('Time Off Log'!$A1214="",'Time Off Log'!$B1214=""),"",'Time Off Log'!$B1214&amp;"|"&amp;INT(N('Time Off Log'!$A1214)))</f>
        <v/>
      </c>
      <c r="G1214" t="str">
        <f>IF(F1214="","",IF('Time Off Log'!$C1214="","•",IF(N('Time Off Log'!$D1214)&gt;=IF(Settings!$B$8="Days",1,Settings!$B$9),UPPER(LEFT('Time Off Log'!$C1214,1)),LOWER(LEFT('Time Off Log'!$C1214,1)))))</f>
        <v/>
      </c>
    </row>
    <row r="1215" spans="6:7" x14ac:dyDescent="0.25">
      <c r="F1215" t="str">
        <f>IF(OR('Time Off Log'!$A1215="",'Time Off Log'!$B1215=""),"",'Time Off Log'!$B1215&amp;"|"&amp;INT(N('Time Off Log'!$A1215)))</f>
        <v/>
      </c>
      <c r="G1215" t="str">
        <f>IF(F1215="","",IF('Time Off Log'!$C1215="","•",IF(N('Time Off Log'!$D1215)&gt;=IF(Settings!$B$8="Days",1,Settings!$B$9),UPPER(LEFT('Time Off Log'!$C1215,1)),LOWER(LEFT('Time Off Log'!$C1215,1)))))</f>
        <v/>
      </c>
    </row>
    <row r="1216" spans="6:7" x14ac:dyDescent="0.25">
      <c r="F1216" t="str">
        <f>IF(OR('Time Off Log'!$A1216="",'Time Off Log'!$B1216=""),"",'Time Off Log'!$B1216&amp;"|"&amp;INT(N('Time Off Log'!$A1216)))</f>
        <v/>
      </c>
      <c r="G1216" t="str">
        <f>IF(F1216="","",IF('Time Off Log'!$C1216="","•",IF(N('Time Off Log'!$D1216)&gt;=IF(Settings!$B$8="Days",1,Settings!$B$9),UPPER(LEFT('Time Off Log'!$C1216,1)),LOWER(LEFT('Time Off Log'!$C1216,1)))))</f>
        <v/>
      </c>
    </row>
    <row r="1217" spans="6:7" x14ac:dyDescent="0.25">
      <c r="F1217" t="str">
        <f>IF(OR('Time Off Log'!$A1217="",'Time Off Log'!$B1217=""),"",'Time Off Log'!$B1217&amp;"|"&amp;INT(N('Time Off Log'!$A1217)))</f>
        <v/>
      </c>
      <c r="G1217" t="str">
        <f>IF(F1217="","",IF('Time Off Log'!$C1217="","•",IF(N('Time Off Log'!$D1217)&gt;=IF(Settings!$B$8="Days",1,Settings!$B$9),UPPER(LEFT('Time Off Log'!$C1217,1)),LOWER(LEFT('Time Off Log'!$C1217,1)))))</f>
        <v/>
      </c>
    </row>
    <row r="1218" spans="6:7" x14ac:dyDescent="0.25">
      <c r="F1218" t="str">
        <f>IF(OR('Time Off Log'!$A1218="",'Time Off Log'!$B1218=""),"",'Time Off Log'!$B1218&amp;"|"&amp;INT(N('Time Off Log'!$A1218)))</f>
        <v/>
      </c>
      <c r="G1218" t="str">
        <f>IF(F1218="","",IF('Time Off Log'!$C1218="","•",IF(N('Time Off Log'!$D1218)&gt;=IF(Settings!$B$8="Days",1,Settings!$B$9),UPPER(LEFT('Time Off Log'!$C1218,1)),LOWER(LEFT('Time Off Log'!$C1218,1)))))</f>
        <v/>
      </c>
    </row>
    <row r="1219" spans="6:7" x14ac:dyDescent="0.25">
      <c r="F1219" t="str">
        <f>IF(OR('Time Off Log'!$A1219="",'Time Off Log'!$B1219=""),"",'Time Off Log'!$B1219&amp;"|"&amp;INT(N('Time Off Log'!$A1219)))</f>
        <v/>
      </c>
      <c r="G1219" t="str">
        <f>IF(F1219="","",IF('Time Off Log'!$C1219="","•",IF(N('Time Off Log'!$D1219)&gt;=IF(Settings!$B$8="Days",1,Settings!$B$9),UPPER(LEFT('Time Off Log'!$C1219,1)),LOWER(LEFT('Time Off Log'!$C1219,1)))))</f>
        <v/>
      </c>
    </row>
    <row r="1220" spans="6:7" x14ac:dyDescent="0.25">
      <c r="F1220" t="str">
        <f>IF(OR('Time Off Log'!$A1220="",'Time Off Log'!$B1220=""),"",'Time Off Log'!$B1220&amp;"|"&amp;INT(N('Time Off Log'!$A1220)))</f>
        <v/>
      </c>
      <c r="G1220" t="str">
        <f>IF(F1220="","",IF('Time Off Log'!$C1220="","•",IF(N('Time Off Log'!$D1220)&gt;=IF(Settings!$B$8="Days",1,Settings!$B$9),UPPER(LEFT('Time Off Log'!$C1220,1)),LOWER(LEFT('Time Off Log'!$C1220,1)))))</f>
        <v/>
      </c>
    </row>
    <row r="1221" spans="6:7" x14ac:dyDescent="0.25">
      <c r="F1221" t="str">
        <f>IF(OR('Time Off Log'!$A1221="",'Time Off Log'!$B1221=""),"",'Time Off Log'!$B1221&amp;"|"&amp;INT(N('Time Off Log'!$A1221)))</f>
        <v/>
      </c>
      <c r="G1221" t="str">
        <f>IF(F1221="","",IF('Time Off Log'!$C1221="","•",IF(N('Time Off Log'!$D1221)&gt;=IF(Settings!$B$8="Days",1,Settings!$B$9),UPPER(LEFT('Time Off Log'!$C1221,1)),LOWER(LEFT('Time Off Log'!$C1221,1)))))</f>
        <v/>
      </c>
    </row>
    <row r="1222" spans="6:7" x14ac:dyDescent="0.25">
      <c r="F1222" t="str">
        <f>IF(OR('Time Off Log'!$A1222="",'Time Off Log'!$B1222=""),"",'Time Off Log'!$B1222&amp;"|"&amp;INT(N('Time Off Log'!$A1222)))</f>
        <v/>
      </c>
      <c r="G1222" t="str">
        <f>IF(F1222="","",IF('Time Off Log'!$C1222="","•",IF(N('Time Off Log'!$D1222)&gt;=IF(Settings!$B$8="Days",1,Settings!$B$9),UPPER(LEFT('Time Off Log'!$C1222,1)),LOWER(LEFT('Time Off Log'!$C1222,1)))))</f>
        <v/>
      </c>
    </row>
    <row r="1223" spans="6:7" x14ac:dyDescent="0.25">
      <c r="F1223" t="str">
        <f>IF(OR('Time Off Log'!$A1223="",'Time Off Log'!$B1223=""),"",'Time Off Log'!$B1223&amp;"|"&amp;INT(N('Time Off Log'!$A1223)))</f>
        <v/>
      </c>
      <c r="G1223" t="str">
        <f>IF(F1223="","",IF('Time Off Log'!$C1223="","•",IF(N('Time Off Log'!$D1223)&gt;=IF(Settings!$B$8="Days",1,Settings!$B$9),UPPER(LEFT('Time Off Log'!$C1223,1)),LOWER(LEFT('Time Off Log'!$C1223,1)))))</f>
        <v/>
      </c>
    </row>
    <row r="1224" spans="6:7" x14ac:dyDescent="0.25">
      <c r="F1224" t="str">
        <f>IF(OR('Time Off Log'!$A1224="",'Time Off Log'!$B1224=""),"",'Time Off Log'!$B1224&amp;"|"&amp;INT(N('Time Off Log'!$A1224)))</f>
        <v/>
      </c>
      <c r="G1224" t="str">
        <f>IF(F1224="","",IF('Time Off Log'!$C1224="","•",IF(N('Time Off Log'!$D1224)&gt;=IF(Settings!$B$8="Days",1,Settings!$B$9),UPPER(LEFT('Time Off Log'!$C1224,1)),LOWER(LEFT('Time Off Log'!$C1224,1)))))</f>
        <v/>
      </c>
    </row>
    <row r="1225" spans="6:7" x14ac:dyDescent="0.25">
      <c r="F1225" t="str">
        <f>IF(OR('Time Off Log'!$A1225="",'Time Off Log'!$B1225=""),"",'Time Off Log'!$B1225&amp;"|"&amp;INT(N('Time Off Log'!$A1225)))</f>
        <v/>
      </c>
      <c r="G1225" t="str">
        <f>IF(F1225="","",IF('Time Off Log'!$C1225="","•",IF(N('Time Off Log'!$D1225)&gt;=IF(Settings!$B$8="Days",1,Settings!$B$9),UPPER(LEFT('Time Off Log'!$C1225,1)),LOWER(LEFT('Time Off Log'!$C1225,1)))))</f>
        <v/>
      </c>
    </row>
    <row r="1226" spans="6:7" x14ac:dyDescent="0.25">
      <c r="F1226" t="str">
        <f>IF(OR('Time Off Log'!$A1226="",'Time Off Log'!$B1226=""),"",'Time Off Log'!$B1226&amp;"|"&amp;INT(N('Time Off Log'!$A1226)))</f>
        <v/>
      </c>
      <c r="G1226" t="str">
        <f>IF(F1226="","",IF('Time Off Log'!$C1226="","•",IF(N('Time Off Log'!$D1226)&gt;=IF(Settings!$B$8="Days",1,Settings!$B$9),UPPER(LEFT('Time Off Log'!$C1226,1)),LOWER(LEFT('Time Off Log'!$C1226,1)))))</f>
        <v/>
      </c>
    </row>
    <row r="1227" spans="6:7" x14ac:dyDescent="0.25">
      <c r="F1227" t="str">
        <f>IF(OR('Time Off Log'!$A1227="",'Time Off Log'!$B1227=""),"",'Time Off Log'!$B1227&amp;"|"&amp;INT(N('Time Off Log'!$A1227)))</f>
        <v/>
      </c>
      <c r="G1227" t="str">
        <f>IF(F1227="","",IF('Time Off Log'!$C1227="","•",IF(N('Time Off Log'!$D1227)&gt;=IF(Settings!$B$8="Days",1,Settings!$B$9),UPPER(LEFT('Time Off Log'!$C1227,1)),LOWER(LEFT('Time Off Log'!$C1227,1)))))</f>
        <v/>
      </c>
    </row>
    <row r="1228" spans="6:7" x14ac:dyDescent="0.25">
      <c r="F1228" t="str">
        <f>IF(OR('Time Off Log'!$A1228="",'Time Off Log'!$B1228=""),"",'Time Off Log'!$B1228&amp;"|"&amp;INT(N('Time Off Log'!$A1228)))</f>
        <v/>
      </c>
      <c r="G1228" t="str">
        <f>IF(F1228="","",IF('Time Off Log'!$C1228="","•",IF(N('Time Off Log'!$D1228)&gt;=IF(Settings!$B$8="Days",1,Settings!$B$9),UPPER(LEFT('Time Off Log'!$C1228,1)),LOWER(LEFT('Time Off Log'!$C1228,1)))))</f>
        <v/>
      </c>
    </row>
    <row r="1229" spans="6:7" x14ac:dyDescent="0.25">
      <c r="F1229" t="str">
        <f>IF(OR('Time Off Log'!$A1229="",'Time Off Log'!$B1229=""),"",'Time Off Log'!$B1229&amp;"|"&amp;INT(N('Time Off Log'!$A1229)))</f>
        <v/>
      </c>
      <c r="G1229" t="str">
        <f>IF(F1229="","",IF('Time Off Log'!$C1229="","•",IF(N('Time Off Log'!$D1229)&gt;=IF(Settings!$B$8="Days",1,Settings!$B$9),UPPER(LEFT('Time Off Log'!$C1229,1)),LOWER(LEFT('Time Off Log'!$C1229,1)))))</f>
        <v/>
      </c>
    </row>
    <row r="1230" spans="6:7" x14ac:dyDescent="0.25">
      <c r="F1230" t="str">
        <f>IF(OR('Time Off Log'!$A1230="",'Time Off Log'!$B1230=""),"",'Time Off Log'!$B1230&amp;"|"&amp;INT(N('Time Off Log'!$A1230)))</f>
        <v/>
      </c>
      <c r="G1230" t="str">
        <f>IF(F1230="","",IF('Time Off Log'!$C1230="","•",IF(N('Time Off Log'!$D1230)&gt;=IF(Settings!$B$8="Days",1,Settings!$B$9),UPPER(LEFT('Time Off Log'!$C1230,1)),LOWER(LEFT('Time Off Log'!$C1230,1)))))</f>
        <v/>
      </c>
    </row>
    <row r="1231" spans="6:7" x14ac:dyDescent="0.25">
      <c r="F1231" t="str">
        <f>IF(OR('Time Off Log'!$A1231="",'Time Off Log'!$B1231=""),"",'Time Off Log'!$B1231&amp;"|"&amp;INT(N('Time Off Log'!$A1231)))</f>
        <v/>
      </c>
      <c r="G1231" t="str">
        <f>IF(F1231="","",IF('Time Off Log'!$C1231="","•",IF(N('Time Off Log'!$D1231)&gt;=IF(Settings!$B$8="Days",1,Settings!$B$9),UPPER(LEFT('Time Off Log'!$C1231,1)),LOWER(LEFT('Time Off Log'!$C1231,1)))))</f>
        <v/>
      </c>
    </row>
    <row r="1232" spans="6:7" x14ac:dyDescent="0.25">
      <c r="F1232" t="str">
        <f>IF(OR('Time Off Log'!$A1232="",'Time Off Log'!$B1232=""),"",'Time Off Log'!$B1232&amp;"|"&amp;INT(N('Time Off Log'!$A1232)))</f>
        <v/>
      </c>
      <c r="G1232" t="str">
        <f>IF(F1232="","",IF('Time Off Log'!$C1232="","•",IF(N('Time Off Log'!$D1232)&gt;=IF(Settings!$B$8="Days",1,Settings!$B$9),UPPER(LEFT('Time Off Log'!$C1232,1)),LOWER(LEFT('Time Off Log'!$C1232,1)))))</f>
        <v/>
      </c>
    </row>
    <row r="1233" spans="6:7" x14ac:dyDescent="0.25">
      <c r="F1233" t="str">
        <f>IF(OR('Time Off Log'!$A1233="",'Time Off Log'!$B1233=""),"",'Time Off Log'!$B1233&amp;"|"&amp;INT(N('Time Off Log'!$A1233)))</f>
        <v/>
      </c>
      <c r="G1233" t="str">
        <f>IF(F1233="","",IF('Time Off Log'!$C1233="","•",IF(N('Time Off Log'!$D1233)&gt;=IF(Settings!$B$8="Days",1,Settings!$B$9),UPPER(LEFT('Time Off Log'!$C1233,1)),LOWER(LEFT('Time Off Log'!$C1233,1)))))</f>
        <v/>
      </c>
    </row>
    <row r="1234" spans="6:7" x14ac:dyDescent="0.25">
      <c r="F1234" t="str">
        <f>IF(OR('Time Off Log'!$A1234="",'Time Off Log'!$B1234=""),"",'Time Off Log'!$B1234&amp;"|"&amp;INT(N('Time Off Log'!$A1234)))</f>
        <v/>
      </c>
      <c r="G1234" t="str">
        <f>IF(F1234="","",IF('Time Off Log'!$C1234="","•",IF(N('Time Off Log'!$D1234)&gt;=IF(Settings!$B$8="Days",1,Settings!$B$9),UPPER(LEFT('Time Off Log'!$C1234,1)),LOWER(LEFT('Time Off Log'!$C1234,1)))))</f>
        <v/>
      </c>
    </row>
    <row r="1235" spans="6:7" x14ac:dyDescent="0.25">
      <c r="F1235" t="str">
        <f>IF(OR('Time Off Log'!$A1235="",'Time Off Log'!$B1235=""),"",'Time Off Log'!$B1235&amp;"|"&amp;INT(N('Time Off Log'!$A1235)))</f>
        <v/>
      </c>
      <c r="G1235" t="str">
        <f>IF(F1235="","",IF('Time Off Log'!$C1235="","•",IF(N('Time Off Log'!$D1235)&gt;=IF(Settings!$B$8="Days",1,Settings!$B$9),UPPER(LEFT('Time Off Log'!$C1235,1)),LOWER(LEFT('Time Off Log'!$C1235,1)))))</f>
        <v/>
      </c>
    </row>
    <row r="1236" spans="6:7" x14ac:dyDescent="0.25">
      <c r="F1236" t="str">
        <f>IF(OR('Time Off Log'!$A1236="",'Time Off Log'!$B1236=""),"",'Time Off Log'!$B1236&amp;"|"&amp;INT(N('Time Off Log'!$A1236)))</f>
        <v/>
      </c>
      <c r="G1236" t="str">
        <f>IF(F1236="","",IF('Time Off Log'!$C1236="","•",IF(N('Time Off Log'!$D1236)&gt;=IF(Settings!$B$8="Days",1,Settings!$B$9),UPPER(LEFT('Time Off Log'!$C1236,1)),LOWER(LEFT('Time Off Log'!$C1236,1)))))</f>
        <v/>
      </c>
    </row>
    <row r="1237" spans="6:7" x14ac:dyDescent="0.25">
      <c r="F1237" t="str">
        <f>IF(OR('Time Off Log'!$A1237="",'Time Off Log'!$B1237=""),"",'Time Off Log'!$B1237&amp;"|"&amp;INT(N('Time Off Log'!$A1237)))</f>
        <v/>
      </c>
      <c r="G1237" t="str">
        <f>IF(F1237="","",IF('Time Off Log'!$C1237="","•",IF(N('Time Off Log'!$D1237)&gt;=IF(Settings!$B$8="Days",1,Settings!$B$9),UPPER(LEFT('Time Off Log'!$C1237,1)),LOWER(LEFT('Time Off Log'!$C1237,1)))))</f>
        <v/>
      </c>
    </row>
    <row r="1238" spans="6:7" x14ac:dyDescent="0.25">
      <c r="F1238" t="str">
        <f>IF(OR('Time Off Log'!$A1238="",'Time Off Log'!$B1238=""),"",'Time Off Log'!$B1238&amp;"|"&amp;INT(N('Time Off Log'!$A1238)))</f>
        <v/>
      </c>
      <c r="G1238" t="str">
        <f>IF(F1238="","",IF('Time Off Log'!$C1238="","•",IF(N('Time Off Log'!$D1238)&gt;=IF(Settings!$B$8="Days",1,Settings!$B$9),UPPER(LEFT('Time Off Log'!$C1238,1)),LOWER(LEFT('Time Off Log'!$C1238,1)))))</f>
        <v/>
      </c>
    </row>
    <row r="1239" spans="6:7" x14ac:dyDescent="0.25">
      <c r="F1239" t="str">
        <f>IF(OR('Time Off Log'!$A1239="",'Time Off Log'!$B1239=""),"",'Time Off Log'!$B1239&amp;"|"&amp;INT(N('Time Off Log'!$A1239)))</f>
        <v/>
      </c>
      <c r="G1239" t="str">
        <f>IF(F1239="","",IF('Time Off Log'!$C1239="","•",IF(N('Time Off Log'!$D1239)&gt;=IF(Settings!$B$8="Days",1,Settings!$B$9),UPPER(LEFT('Time Off Log'!$C1239,1)),LOWER(LEFT('Time Off Log'!$C1239,1)))))</f>
        <v/>
      </c>
    </row>
    <row r="1240" spans="6:7" x14ac:dyDescent="0.25">
      <c r="F1240" t="str">
        <f>IF(OR('Time Off Log'!$A1240="",'Time Off Log'!$B1240=""),"",'Time Off Log'!$B1240&amp;"|"&amp;INT(N('Time Off Log'!$A1240)))</f>
        <v/>
      </c>
      <c r="G1240" t="str">
        <f>IF(F1240="","",IF('Time Off Log'!$C1240="","•",IF(N('Time Off Log'!$D1240)&gt;=IF(Settings!$B$8="Days",1,Settings!$B$9),UPPER(LEFT('Time Off Log'!$C1240,1)),LOWER(LEFT('Time Off Log'!$C1240,1)))))</f>
        <v/>
      </c>
    </row>
    <row r="1241" spans="6:7" x14ac:dyDescent="0.25">
      <c r="F1241" t="str">
        <f>IF(OR('Time Off Log'!$A1241="",'Time Off Log'!$B1241=""),"",'Time Off Log'!$B1241&amp;"|"&amp;INT(N('Time Off Log'!$A1241)))</f>
        <v/>
      </c>
      <c r="G1241" t="str">
        <f>IF(F1241="","",IF('Time Off Log'!$C1241="","•",IF(N('Time Off Log'!$D1241)&gt;=IF(Settings!$B$8="Days",1,Settings!$B$9),UPPER(LEFT('Time Off Log'!$C1241,1)),LOWER(LEFT('Time Off Log'!$C1241,1)))))</f>
        <v/>
      </c>
    </row>
    <row r="1242" spans="6:7" x14ac:dyDescent="0.25">
      <c r="F1242" t="str">
        <f>IF(OR('Time Off Log'!$A1242="",'Time Off Log'!$B1242=""),"",'Time Off Log'!$B1242&amp;"|"&amp;INT(N('Time Off Log'!$A1242)))</f>
        <v/>
      </c>
      <c r="G1242" t="str">
        <f>IF(F1242="","",IF('Time Off Log'!$C1242="","•",IF(N('Time Off Log'!$D1242)&gt;=IF(Settings!$B$8="Days",1,Settings!$B$9),UPPER(LEFT('Time Off Log'!$C1242,1)),LOWER(LEFT('Time Off Log'!$C1242,1)))))</f>
        <v/>
      </c>
    </row>
    <row r="1243" spans="6:7" x14ac:dyDescent="0.25">
      <c r="F1243" t="str">
        <f>IF(OR('Time Off Log'!$A1243="",'Time Off Log'!$B1243=""),"",'Time Off Log'!$B1243&amp;"|"&amp;INT(N('Time Off Log'!$A1243)))</f>
        <v/>
      </c>
      <c r="G1243" t="str">
        <f>IF(F1243="","",IF('Time Off Log'!$C1243="","•",IF(N('Time Off Log'!$D1243)&gt;=IF(Settings!$B$8="Days",1,Settings!$B$9),UPPER(LEFT('Time Off Log'!$C1243,1)),LOWER(LEFT('Time Off Log'!$C1243,1)))))</f>
        <v/>
      </c>
    </row>
    <row r="1244" spans="6:7" x14ac:dyDescent="0.25">
      <c r="F1244" t="str">
        <f>IF(OR('Time Off Log'!$A1244="",'Time Off Log'!$B1244=""),"",'Time Off Log'!$B1244&amp;"|"&amp;INT(N('Time Off Log'!$A1244)))</f>
        <v/>
      </c>
      <c r="G1244" t="str">
        <f>IF(F1244="","",IF('Time Off Log'!$C1244="","•",IF(N('Time Off Log'!$D1244)&gt;=IF(Settings!$B$8="Days",1,Settings!$B$9),UPPER(LEFT('Time Off Log'!$C1244,1)),LOWER(LEFT('Time Off Log'!$C1244,1)))))</f>
        <v/>
      </c>
    </row>
    <row r="1245" spans="6:7" x14ac:dyDescent="0.25">
      <c r="F1245" t="str">
        <f>IF(OR('Time Off Log'!$A1245="",'Time Off Log'!$B1245=""),"",'Time Off Log'!$B1245&amp;"|"&amp;INT(N('Time Off Log'!$A1245)))</f>
        <v/>
      </c>
      <c r="G1245" t="str">
        <f>IF(F1245="","",IF('Time Off Log'!$C1245="","•",IF(N('Time Off Log'!$D1245)&gt;=IF(Settings!$B$8="Days",1,Settings!$B$9),UPPER(LEFT('Time Off Log'!$C1245,1)),LOWER(LEFT('Time Off Log'!$C1245,1)))))</f>
        <v/>
      </c>
    </row>
    <row r="1246" spans="6:7" x14ac:dyDescent="0.25">
      <c r="F1246" t="str">
        <f>IF(OR('Time Off Log'!$A1246="",'Time Off Log'!$B1246=""),"",'Time Off Log'!$B1246&amp;"|"&amp;INT(N('Time Off Log'!$A1246)))</f>
        <v/>
      </c>
      <c r="G1246" t="str">
        <f>IF(F1246="","",IF('Time Off Log'!$C1246="","•",IF(N('Time Off Log'!$D1246)&gt;=IF(Settings!$B$8="Days",1,Settings!$B$9),UPPER(LEFT('Time Off Log'!$C1246,1)),LOWER(LEFT('Time Off Log'!$C1246,1)))))</f>
        <v/>
      </c>
    </row>
    <row r="1247" spans="6:7" x14ac:dyDescent="0.25">
      <c r="F1247" t="str">
        <f>IF(OR('Time Off Log'!$A1247="",'Time Off Log'!$B1247=""),"",'Time Off Log'!$B1247&amp;"|"&amp;INT(N('Time Off Log'!$A1247)))</f>
        <v/>
      </c>
      <c r="G1247" t="str">
        <f>IF(F1247="","",IF('Time Off Log'!$C1247="","•",IF(N('Time Off Log'!$D1247)&gt;=IF(Settings!$B$8="Days",1,Settings!$B$9),UPPER(LEFT('Time Off Log'!$C1247,1)),LOWER(LEFT('Time Off Log'!$C1247,1)))))</f>
        <v/>
      </c>
    </row>
    <row r="1248" spans="6:7" x14ac:dyDescent="0.25">
      <c r="F1248" t="str">
        <f>IF(OR('Time Off Log'!$A1248="",'Time Off Log'!$B1248=""),"",'Time Off Log'!$B1248&amp;"|"&amp;INT(N('Time Off Log'!$A1248)))</f>
        <v/>
      </c>
      <c r="G1248" t="str">
        <f>IF(F1248="","",IF('Time Off Log'!$C1248="","•",IF(N('Time Off Log'!$D1248)&gt;=IF(Settings!$B$8="Days",1,Settings!$B$9),UPPER(LEFT('Time Off Log'!$C1248,1)),LOWER(LEFT('Time Off Log'!$C1248,1)))))</f>
        <v/>
      </c>
    </row>
    <row r="1249" spans="6:7" x14ac:dyDescent="0.25">
      <c r="F1249" t="str">
        <f>IF(OR('Time Off Log'!$A1249="",'Time Off Log'!$B1249=""),"",'Time Off Log'!$B1249&amp;"|"&amp;INT(N('Time Off Log'!$A1249)))</f>
        <v/>
      </c>
      <c r="G1249" t="str">
        <f>IF(F1249="","",IF('Time Off Log'!$C1249="","•",IF(N('Time Off Log'!$D1249)&gt;=IF(Settings!$B$8="Days",1,Settings!$B$9),UPPER(LEFT('Time Off Log'!$C1249,1)),LOWER(LEFT('Time Off Log'!$C1249,1)))))</f>
        <v/>
      </c>
    </row>
    <row r="1250" spans="6:7" x14ac:dyDescent="0.25">
      <c r="F1250" t="str">
        <f>IF(OR('Time Off Log'!$A1250="",'Time Off Log'!$B1250=""),"",'Time Off Log'!$B1250&amp;"|"&amp;INT(N('Time Off Log'!$A1250)))</f>
        <v/>
      </c>
      <c r="G1250" t="str">
        <f>IF(F1250="","",IF('Time Off Log'!$C1250="","•",IF(N('Time Off Log'!$D1250)&gt;=IF(Settings!$B$8="Days",1,Settings!$B$9),UPPER(LEFT('Time Off Log'!$C1250,1)),LOWER(LEFT('Time Off Log'!$C1250,1)))))</f>
        <v/>
      </c>
    </row>
    <row r="1251" spans="6:7" x14ac:dyDescent="0.25">
      <c r="F1251" t="str">
        <f>IF(OR('Time Off Log'!$A1251="",'Time Off Log'!$B1251=""),"",'Time Off Log'!$B1251&amp;"|"&amp;INT(N('Time Off Log'!$A1251)))</f>
        <v/>
      </c>
      <c r="G1251" t="str">
        <f>IF(F1251="","",IF('Time Off Log'!$C1251="","•",IF(N('Time Off Log'!$D1251)&gt;=IF(Settings!$B$8="Days",1,Settings!$B$9),UPPER(LEFT('Time Off Log'!$C1251,1)),LOWER(LEFT('Time Off Log'!$C1251,1)))))</f>
        <v/>
      </c>
    </row>
    <row r="1252" spans="6:7" x14ac:dyDescent="0.25">
      <c r="F1252" t="str">
        <f>IF(OR('Time Off Log'!$A1252="",'Time Off Log'!$B1252=""),"",'Time Off Log'!$B1252&amp;"|"&amp;INT(N('Time Off Log'!$A1252)))</f>
        <v/>
      </c>
      <c r="G1252" t="str">
        <f>IF(F1252="","",IF('Time Off Log'!$C1252="","•",IF(N('Time Off Log'!$D1252)&gt;=IF(Settings!$B$8="Days",1,Settings!$B$9),UPPER(LEFT('Time Off Log'!$C1252,1)),LOWER(LEFT('Time Off Log'!$C1252,1)))))</f>
        <v/>
      </c>
    </row>
    <row r="1253" spans="6:7" x14ac:dyDescent="0.25">
      <c r="F1253" t="str">
        <f>IF(OR('Time Off Log'!$A1253="",'Time Off Log'!$B1253=""),"",'Time Off Log'!$B1253&amp;"|"&amp;INT(N('Time Off Log'!$A1253)))</f>
        <v/>
      </c>
      <c r="G1253" t="str">
        <f>IF(F1253="","",IF('Time Off Log'!$C1253="","•",IF(N('Time Off Log'!$D1253)&gt;=IF(Settings!$B$8="Days",1,Settings!$B$9),UPPER(LEFT('Time Off Log'!$C1253,1)),LOWER(LEFT('Time Off Log'!$C1253,1)))))</f>
        <v/>
      </c>
    </row>
    <row r="1254" spans="6:7" x14ac:dyDescent="0.25">
      <c r="F1254" t="str">
        <f>IF(OR('Time Off Log'!$A1254="",'Time Off Log'!$B1254=""),"",'Time Off Log'!$B1254&amp;"|"&amp;INT(N('Time Off Log'!$A1254)))</f>
        <v/>
      </c>
      <c r="G1254" t="str">
        <f>IF(F1254="","",IF('Time Off Log'!$C1254="","•",IF(N('Time Off Log'!$D1254)&gt;=IF(Settings!$B$8="Days",1,Settings!$B$9),UPPER(LEFT('Time Off Log'!$C1254,1)),LOWER(LEFT('Time Off Log'!$C1254,1)))))</f>
        <v/>
      </c>
    </row>
    <row r="1255" spans="6:7" x14ac:dyDescent="0.25">
      <c r="F1255" t="str">
        <f>IF(OR('Time Off Log'!$A1255="",'Time Off Log'!$B1255=""),"",'Time Off Log'!$B1255&amp;"|"&amp;INT(N('Time Off Log'!$A1255)))</f>
        <v/>
      </c>
      <c r="G1255" t="str">
        <f>IF(F1255="","",IF('Time Off Log'!$C1255="","•",IF(N('Time Off Log'!$D1255)&gt;=IF(Settings!$B$8="Days",1,Settings!$B$9),UPPER(LEFT('Time Off Log'!$C1255,1)),LOWER(LEFT('Time Off Log'!$C1255,1)))))</f>
        <v/>
      </c>
    </row>
    <row r="1256" spans="6:7" x14ac:dyDescent="0.25">
      <c r="F1256" t="str">
        <f>IF(OR('Time Off Log'!$A1256="",'Time Off Log'!$B1256=""),"",'Time Off Log'!$B1256&amp;"|"&amp;INT(N('Time Off Log'!$A1256)))</f>
        <v/>
      </c>
      <c r="G1256" t="str">
        <f>IF(F1256="","",IF('Time Off Log'!$C1256="","•",IF(N('Time Off Log'!$D1256)&gt;=IF(Settings!$B$8="Days",1,Settings!$B$9),UPPER(LEFT('Time Off Log'!$C1256,1)),LOWER(LEFT('Time Off Log'!$C1256,1)))))</f>
        <v/>
      </c>
    </row>
    <row r="1257" spans="6:7" x14ac:dyDescent="0.25">
      <c r="F1257" t="str">
        <f>IF(OR('Time Off Log'!$A1257="",'Time Off Log'!$B1257=""),"",'Time Off Log'!$B1257&amp;"|"&amp;INT(N('Time Off Log'!$A1257)))</f>
        <v/>
      </c>
      <c r="G1257" t="str">
        <f>IF(F1257="","",IF('Time Off Log'!$C1257="","•",IF(N('Time Off Log'!$D1257)&gt;=IF(Settings!$B$8="Days",1,Settings!$B$9),UPPER(LEFT('Time Off Log'!$C1257,1)),LOWER(LEFT('Time Off Log'!$C1257,1)))))</f>
        <v/>
      </c>
    </row>
    <row r="1258" spans="6:7" x14ac:dyDescent="0.25">
      <c r="F1258" t="str">
        <f>IF(OR('Time Off Log'!$A1258="",'Time Off Log'!$B1258=""),"",'Time Off Log'!$B1258&amp;"|"&amp;INT(N('Time Off Log'!$A1258)))</f>
        <v/>
      </c>
      <c r="G1258" t="str">
        <f>IF(F1258="","",IF('Time Off Log'!$C1258="","•",IF(N('Time Off Log'!$D1258)&gt;=IF(Settings!$B$8="Days",1,Settings!$B$9),UPPER(LEFT('Time Off Log'!$C1258,1)),LOWER(LEFT('Time Off Log'!$C1258,1)))))</f>
        <v/>
      </c>
    </row>
    <row r="1259" spans="6:7" x14ac:dyDescent="0.25">
      <c r="F1259" t="str">
        <f>IF(OR('Time Off Log'!$A1259="",'Time Off Log'!$B1259=""),"",'Time Off Log'!$B1259&amp;"|"&amp;INT(N('Time Off Log'!$A1259)))</f>
        <v/>
      </c>
      <c r="G1259" t="str">
        <f>IF(F1259="","",IF('Time Off Log'!$C1259="","•",IF(N('Time Off Log'!$D1259)&gt;=IF(Settings!$B$8="Days",1,Settings!$B$9),UPPER(LEFT('Time Off Log'!$C1259,1)),LOWER(LEFT('Time Off Log'!$C1259,1)))))</f>
        <v/>
      </c>
    </row>
    <row r="1260" spans="6:7" x14ac:dyDescent="0.25">
      <c r="F1260" t="str">
        <f>IF(OR('Time Off Log'!$A1260="",'Time Off Log'!$B1260=""),"",'Time Off Log'!$B1260&amp;"|"&amp;INT(N('Time Off Log'!$A1260)))</f>
        <v/>
      </c>
      <c r="G1260" t="str">
        <f>IF(F1260="","",IF('Time Off Log'!$C1260="","•",IF(N('Time Off Log'!$D1260)&gt;=IF(Settings!$B$8="Days",1,Settings!$B$9),UPPER(LEFT('Time Off Log'!$C1260,1)),LOWER(LEFT('Time Off Log'!$C1260,1)))))</f>
        <v/>
      </c>
    </row>
    <row r="1261" spans="6:7" x14ac:dyDescent="0.25">
      <c r="F1261" t="str">
        <f>IF(OR('Time Off Log'!$A1261="",'Time Off Log'!$B1261=""),"",'Time Off Log'!$B1261&amp;"|"&amp;INT(N('Time Off Log'!$A1261)))</f>
        <v/>
      </c>
      <c r="G1261" t="str">
        <f>IF(F1261="","",IF('Time Off Log'!$C1261="","•",IF(N('Time Off Log'!$D1261)&gt;=IF(Settings!$B$8="Days",1,Settings!$B$9),UPPER(LEFT('Time Off Log'!$C1261,1)),LOWER(LEFT('Time Off Log'!$C1261,1)))))</f>
        <v/>
      </c>
    </row>
    <row r="1262" spans="6:7" x14ac:dyDescent="0.25">
      <c r="F1262" t="str">
        <f>IF(OR('Time Off Log'!$A1262="",'Time Off Log'!$B1262=""),"",'Time Off Log'!$B1262&amp;"|"&amp;INT(N('Time Off Log'!$A1262)))</f>
        <v/>
      </c>
      <c r="G1262" t="str">
        <f>IF(F1262="","",IF('Time Off Log'!$C1262="","•",IF(N('Time Off Log'!$D1262)&gt;=IF(Settings!$B$8="Days",1,Settings!$B$9),UPPER(LEFT('Time Off Log'!$C1262,1)),LOWER(LEFT('Time Off Log'!$C1262,1)))))</f>
        <v/>
      </c>
    </row>
    <row r="1263" spans="6:7" x14ac:dyDescent="0.25">
      <c r="F1263" t="str">
        <f>IF(OR('Time Off Log'!$A1263="",'Time Off Log'!$B1263=""),"",'Time Off Log'!$B1263&amp;"|"&amp;INT(N('Time Off Log'!$A1263)))</f>
        <v/>
      </c>
      <c r="G1263" t="str">
        <f>IF(F1263="","",IF('Time Off Log'!$C1263="","•",IF(N('Time Off Log'!$D1263)&gt;=IF(Settings!$B$8="Days",1,Settings!$B$9),UPPER(LEFT('Time Off Log'!$C1263,1)),LOWER(LEFT('Time Off Log'!$C1263,1)))))</f>
        <v/>
      </c>
    </row>
    <row r="1264" spans="6:7" x14ac:dyDescent="0.25">
      <c r="F1264" t="str">
        <f>IF(OR('Time Off Log'!$A1264="",'Time Off Log'!$B1264=""),"",'Time Off Log'!$B1264&amp;"|"&amp;INT(N('Time Off Log'!$A1264)))</f>
        <v/>
      </c>
      <c r="G1264" t="str">
        <f>IF(F1264="","",IF('Time Off Log'!$C1264="","•",IF(N('Time Off Log'!$D1264)&gt;=IF(Settings!$B$8="Days",1,Settings!$B$9),UPPER(LEFT('Time Off Log'!$C1264,1)),LOWER(LEFT('Time Off Log'!$C1264,1)))))</f>
        <v/>
      </c>
    </row>
    <row r="1265" spans="6:7" x14ac:dyDescent="0.25">
      <c r="F1265" t="str">
        <f>IF(OR('Time Off Log'!$A1265="",'Time Off Log'!$B1265=""),"",'Time Off Log'!$B1265&amp;"|"&amp;INT(N('Time Off Log'!$A1265)))</f>
        <v/>
      </c>
      <c r="G1265" t="str">
        <f>IF(F1265="","",IF('Time Off Log'!$C1265="","•",IF(N('Time Off Log'!$D1265)&gt;=IF(Settings!$B$8="Days",1,Settings!$B$9),UPPER(LEFT('Time Off Log'!$C1265,1)),LOWER(LEFT('Time Off Log'!$C1265,1)))))</f>
        <v/>
      </c>
    </row>
    <row r="1266" spans="6:7" x14ac:dyDescent="0.25">
      <c r="F1266" t="str">
        <f>IF(OR('Time Off Log'!$A1266="",'Time Off Log'!$B1266=""),"",'Time Off Log'!$B1266&amp;"|"&amp;INT(N('Time Off Log'!$A1266)))</f>
        <v/>
      </c>
      <c r="G1266" t="str">
        <f>IF(F1266="","",IF('Time Off Log'!$C1266="","•",IF(N('Time Off Log'!$D1266)&gt;=IF(Settings!$B$8="Days",1,Settings!$B$9),UPPER(LEFT('Time Off Log'!$C1266,1)),LOWER(LEFT('Time Off Log'!$C1266,1)))))</f>
        <v/>
      </c>
    </row>
    <row r="1267" spans="6:7" x14ac:dyDescent="0.25">
      <c r="F1267" t="str">
        <f>IF(OR('Time Off Log'!$A1267="",'Time Off Log'!$B1267=""),"",'Time Off Log'!$B1267&amp;"|"&amp;INT(N('Time Off Log'!$A1267)))</f>
        <v/>
      </c>
      <c r="G1267" t="str">
        <f>IF(F1267="","",IF('Time Off Log'!$C1267="","•",IF(N('Time Off Log'!$D1267)&gt;=IF(Settings!$B$8="Days",1,Settings!$B$9),UPPER(LEFT('Time Off Log'!$C1267,1)),LOWER(LEFT('Time Off Log'!$C1267,1)))))</f>
        <v/>
      </c>
    </row>
    <row r="1268" spans="6:7" x14ac:dyDescent="0.25">
      <c r="F1268" t="str">
        <f>IF(OR('Time Off Log'!$A1268="",'Time Off Log'!$B1268=""),"",'Time Off Log'!$B1268&amp;"|"&amp;INT(N('Time Off Log'!$A1268)))</f>
        <v/>
      </c>
      <c r="G1268" t="str">
        <f>IF(F1268="","",IF('Time Off Log'!$C1268="","•",IF(N('Time Off Log'!$D1268)&gt;=IF(Settings!$B$8="Days",1,Settings!$B$9),UPPER(LEFT('Time Off Log'!$C1268,1)),LOWER(LEFT('Time Off Log'!$C1268,1)))))</f>
        <v/>
      </c>
    </row>
    <row r="1269" spans="6:7" x14ac:dyDescent="0.25">
      <c r="F1269" t="str">
        <f>IF(OR('Time Off Log'!$A1269="",'Time Off Log'!$B1269=""),"",'Time Off Log'!$B1269&amp;"|"&amp;INT(N('Time Off Log'!$A1269)))</f>
        <v/>
      </c>
      <c r="G1269" t="str">
        <f>IF(F1269="","",IF('Time Off Log'!$C1269="","•",IF(N('Time Off Log'!$D1269)&gt;=IF(Settings!$B$8="Days",1,Settings!$B$9),UPPER(LEFT('Time Off Log'!$C1269,1)),LOWER(LEFT('Time Off Log'!$C1269,1)))))</f>
        <v/>
      </c>
    </row>
    <row r="1270" spans="6:7" x14ac:dyDescent="0.25">
      <c r="F1270" t="str">
        <f>IF(OR('Time Off Log'!$A1270="",'Time Off Log'!$B1270=""),"",'Time Off Log'!$B1270&amp;"|"&amp;INT(N('Time Off Log'!$A1270)))</f>
        <v/>
      </c>
      <c r="G1270" t="str">
        <f>IF(F1270="","",IF('Time Off Log'!$C1270="","•",IF(N('Time Off Log'!$D1270)&gt;=IF(Settings!$B$8="Days",1,Settings!$B$9),UPPER(LEFT('Time Off Log'!$C1270,1)),LOWER(LEFT('Time Off Log'!$C1270,1)))))</f>
        <v/>
      </c>
    </row>
    <row r="1271" spans="6:7" x14ac:dyDescent="0.25">
      <c r="F1271" t="str">
        <f>IF(OR('Time Off Log'!$A1271="",'Time Off Log'!$B1271=""),"",'Time Off Log'!$B1271&amp;"|"&amp;INT(N('Time Off Log'!$A1271)))</f>
        <v/>
      </c>
      <c r="G1271" t="str">
        <f>IF(F1271="","",IF('Time Off Log'!$C1271="","•",IF(N('Time Off Log'!$D1271)&gt;=IF(Settings!$B$8="Days",1,Settings!$B$9),UPPER(LEFT('Time Off Log'!$C1271,1)),LOWER(LEFT('Time Off Log'!$C1271,1)))))</f>
        <v/>
      </c>
    </row>
    <row r="1272" spans="6:7" x14ac:dyDescent="0.25">
      <c r="F1272" t="str">
        <f>IF(OR('Time Off Log'!$A1272="",'Time Off Log'!$B1272=""),"",'Time Off Log'!$B1272&amp;"|"&amp;INT(N('Time Off Log'!$A1272)))</f>
        <v/>
      </c>
      <c r="G1272" t="str">
        <f>IF(F1272="","",IF('Time Off Log'!$C1272="","•",IF(N('Time Off Log'!$D1272)&gt;=IF(Settings!$B$8="Days",1,Settings!$B$9),UPPER(LEFT('Time Off Log'!$C1272,1)),LOWER(LEFT('Time Off Log'!$C1272,1)))))</f>
        <v/>
      </c>
    </row>
    <row r="1273" spans="6:7" x14ac:dyDescent="0.25">
      <c r="F1273" t="str">
        <f>IF(OR('Time Off Log'!$A1273="",'Time Off Log'!$B1273=""),"",'Time Off Log'!$B1273&amp;"|"&amp;INT(N('Time Off Log'!$A1273)))</f>
        <v/>
      </c>
      <c r="G1273" t="str">
        <f>IF(F1273="","",IF('Time Off Log'!$C1273="","•",IF(N('Time Off Log'!$D1273)&gt;=IF(Settings!$B$8="Days",1,Settings!$B$9),UPPER(LEFT('Time Off Log'!$C1273,1)),LOWER(LEFT('Time Off Log'!$C1273,1)))))</f>
        <v/>
      </c>
    </row>
    <row r="1274" spans="6:7" x14ac:dyDescent="0.25">
      <c r="F1274" t="str">
        <f>IF(OR('Time Off Log'!$A1274="",'Time Off Log'!$B1274=""),"",'Time Off Log'!$B1274&amp;"|"&amp;INT(N('Time Off Log'!$A1274)))</f>
        <v/>
      </c>
      <c r="G1274" t="str">
        <f>IF(F1274="","",IF('Time Off Log'!$C1274="","•",IF(N('Time Off Log'!$D1274)&gt;=IF(Settings!$B$8="Days",1,Settings!$B$9),UPPER(LEFT('Time Off Log'!$C1274,1)),LOWER(LEFT('Time Off Log'!$C1274,1)))))</f>
        <v/>
      </c>
    </row>
    <row r="1275" spans="6:7" x14ac:dyDescent="0.25">
      <c r="F1275" t="str">
        <f>IF(OR('Time Off Log'!$A1275="",'Time Off Log'!$B1275=""),"",'Time Off Log'!$B1275&amp;"|"&amp;INT(N('Time Off Log'!$A1275)))</f>
        <v/>
      </c>
      <c r="G1275" t="str">
        <f>IF(F1275="","",IF('Time Off Log'!$C1275="","•",IF(N('Time Off Log'!$D1275)&gt;=IF(Settings!$B$8="Days",1,Settings!$B$9),UPPER(LEFT('Time Off Log'!$C1275,1)),LOWER(LEFT('Time Off Log'!$C1275,1)))))</f>
        <v/>
      </c>
    </row>
    <row r="1276" spans="6:7" x14ac:dyDescent="0.25">
      <c r="F1276" t="str">
        <f>IF(OR('Time Off Log'!$A1276="",'Time Off Log'!$B1276=""),"",'Time Off Log'!$B1276&amp;"|"&amp;INT(N('Time Off Log'!$A1276)))</f>
        <v/>
      </c>
      <c r="G1276" t="str">
        <f>IF(F1276="","",IF('Time Off Log'!$C1276="","•",IF(N('Time Off Log'!$D1276)&gt;=IF(Settings!$B$8="Days",1,Settings!$B$9),UPPER(LEFT('Time Off Log'!$C1276,1)),LOWER(LEFT('Time Off Log'!$C1276,1)))))</f>
        <v/>
      </c>
    </row>
    <row r="1277" spans="6:7" x14ac:dyDescent="0.25">
      <c r="F1277" t="str">
        <f>IF(OR('Time Off Log'!$A1277="",'Time Off Log'!$B1277=""),"",'Time Off Log'!$B1277&amp;"|"&amp;INT(N('Time Off Log'!$A1277)))</f>
        <v/>
      </c>
      <c r="G1277" t="str">
        <f>IF(F1277="","",IF('Time Off Log'!$C1277="","•",IF(N('Time Off Log'!$D1277)&gt;=IF(Settings!$B$8="Days",1,Settings!$B$9),UPPER(LEFT('Time Off Log'!$C1277,1)),LOWER(LEFT('Time Off Log'!$C1277,1)))))</f>
        <v/>
      </c>
    </row>
    <row r="1278" spans="6:7" x14ac:dyDescent="0.25">
      <c r="F1278" t="str">
        <f>IF(OR('Time Off Log'!$A1278="",'Time Off Log'!$B1278=""),"",'Time Off Log'!$B1278&amp;"|"&amp;INT(N('Time Off Log'!$A1278)))</f>
        <v/>
      </c>
      <c r="G1278" t="str">
        <f>IF(F1278="","",IF('Time Off Log'!$C1278="","•",IF(N('Time Off Log'!$D1278)&gt;=IF(Settings!$B$8="Days",1,Settings!$B$9),UPPER(LEFT('Time Off Log'!$C1278,1)),LOWER(LEFT('Time Off Log'!$C1278,1)))))</f>
        <v/>
      </c>
    </row>
    <row r="1279" spans="6:7" x14ac:dyDescent="0.25">
      <c r="F1279" t="str">
        <f>IF(OR('Time Off Log'!$A1279="",'Time Off Log'!$B1279=""),"",'Time Off Log'!$B1279&amp;"|"&amp;INT(N('Time Off Log'!$A1279)))</f>
        <v/>
      </c>
      <c r="G1279" t="str">
        <f>IF(F1279="","",IF('Time Off Log'!$C1279="","•",IF(N('Time Off Log'!$D1279)&gt;=IF(Settings!$B$8="Days",1,Settings!$B$9),UPPER(LEFT('Time Off Log'!$C1279,1)),LOWER(LEFT('Time Off Log'!$C1279,1)))))</f>
        <v/>
      </c>
    </row>
    <row r="1280" spans="6:7" x14ac:dyDescent="0.25">
      <c r="F1280" t="str">
        <f>IF(OR('Time Off Log'!$A1280="",'Time Off Log'!$B1280=""),"",'Time Off Log'!$B1280&amp;"|"&amp;INT(N('Time Off Log'!$A1280)))</f>
        <v/>
      </c>
      <c r="G1280" t="str">
        <f>IF(F1280="","",IF('Time Off Log'!$C1280="","•",IF(N('Time Off Log'!$D1280)&gt;=IF(Settings!$B$8="Days",1,Settings!$B$9),UPPER(LEFT('Time Off Log'!$C1280,1)),LOWER(LEFT('Time Off Log'!$C1280,1)))))</f>
        <v/>
      </c>
    </row>
    <row r="1281" spans="6:7" x14ac:dyDescent="0.25">
      <c r="F1281" t="str">
        <f>IF(OR('Time Off Log'!$A1281="",'Time Off Log'!$B1281=""),"",'Time Off Log'!$B1281&amp;"|"&amp;INT(N('Time Off Log'!$A1281)))</f>
        <v/>
      </c>
      <c r="G1281" t="str">
        <f>IF(F1281="","",IF('Time Off Log'!$C1281="","•",IF(N('Time Off Log'!$D1281)&gt;=IF(Settings!$B$8="Days",1,Settings!$B$9),UPPER(LEFT('Time Off Log'!$C1281,1)),LOWER(LEFT('Time Off Log'!$C1281,1)))))</f>
        <v/>
      </c>
    </row>
    <row r="1282" spans="6:7" x14ac:dyDescent="0.25">
      <c r="F1282" t="str">
        <f>IF(OR('Time Off Log'!$A1282="",'Time Off Log'!$B1282=""),"",'Time Off Log'!$B1282&amp;"|"&amp;INT(N('Time Off Log'!$A1282)))</f>
        <v/>
      </c>
      <c r="G1282" t="str">
        <f>IF(F1282="","",IF('Time Off Log'!$C1282="","•",IF(N('Time Off Log'!$D1282)&gt;=IF(Settings!$B$8="Days",1,Settings!$B$9),UPPER(LEFT('Time Off Log'!$C1282,1)),LOWER(LEFT('Time Off Log'!$C1282,1)))))</f>
        <v/>
      </c>
    </row>
    <row r="1283" spans="6:7" x14ac:dyDescent="0.25">
      <c r="F1283" t="str">
        <f>IF(OR('Time Off Log'!$A1283="",'Time Off Log'!$B1283=""),"",'Time Off Log'!$B1283&amp;"|"&amp;INT(N('Time Off Log'!$A1283)))</f>
        <v/>
      </c>
      <c r="G1283" t="str">
        <f>IF(F1283="","",IF('Time Off Log'!$C1283="","•",IF(N('Time Off Log'!$D1283)&gt;=IF(Settings!$B$8="Days",1,Settings!$B$9),UPPER(LEFT('Time Off Log'!$C1283,1)),LOWER(LEFT('Time Off Log'!$C1283,1)))))</f>
        <v/>
      </c>
    </row>
    <row r="1284" spans="6:7" x14ac:dyDescent="0.25">
      <c r="F1284" t="str">
        <f>IF(OR('Time Off Log'!$A1284="",'Time Off Log'!$B1284=""),"",'Time Off Log'!$B1284&amp;"|"&amp;INT(N('Time Off Log'!$A1284)))</f>
        <v/>
      </c>
      <c r="G1284" t="str">
        <f>IF(F1284="","",IF('Time Off Log'!$C1284="","•",IF(N('Time Off Log'!$D1284)&gt;=IF(Settings!$B$8="Days",1,Settings!$B$9),UPPER(LEFT('Time Off Log'!$C1284,1)),LOWER(LEFT('Time Off Log'!$C1284,1)))))</f>
        <v/>
      </c>
    </row>
    <row r="1285" spans="6:7" x14ac:dyDescent="0.25">
      <c r="F1285" t="str">
        <f>IF(OR('Time Off Log'!$A1285="",'Time Off Log'!$B1285=""),"",'Time Off Log'!$B1285&amp;"|"&amp;INT(N('Time Off Log'!$A1285)))</f>
        <v/>
      </c>
      <c r="G1285" t="str">
        <f>IF(F1285="","",IF('Time Off Log'!$C1285="","•",IF(N('Time Off Log'!$D1285)&gt;=IF(Settings!$B$8="Days",1,Settings!$B$9),UPPER(LEFT('Time Off Log'!$C1285,1)),LOWER(LEFT('Time Off Log'!$C1285,1)))))</f>
        <v/>
      </c>
    </row>
    <row r="1286" spans="6:7" x14ac:dyDescent="0.25">
      <c r="F1286" t="str">
        <f>IF(OR('Time Off Log'!$A1286="",'Time Off Log'!$B1286=""),"",'Time Off Log'!$B1286&amp;"|"&amp;INT(N('Time Off Log'!$A1286)))</f>
        <v/>
      </c>
      <c r="G1286" t="str">
        <f>IF(F1286="","",IF('Time Off Log'!$C1286="","•",IF(N('Time Off Log'!$D1286)&gt;=IF(Settings!$B$8="Days",1,Settings!$B$9),UPPER(LEFT('Time Off Log'!$C1286,1)),LOWER(LEFT('Time Off Log'!$C1286,1)))))</f>
        <v/>
      </c>
    </row>
    <row r="1287" spans="6:7" x14ac:dyDescent="0.25">
      <c r="F1287" t="str">
        <f>IF(OR('Time Off Log'!$A1287="",'Time Off Log'!$B1287=""),"",'Time Off Log'!$B1287&amp;"|"&amp;INT(N('Time Off Log'!$A1287)))</f>
        <v/>
      </c>
      <c r="G1287" t="str">
        <f>IF(F1287="","",IF('Time Off Log'!$C1287="","•",IF(N('Time Off Log'!$D1287)&gt;=IF(Settings!$B$8="Days",1,Settings!$B$9),UPPER(LEFT('Time Off Log'!$C1287,1)),LOWER(LEFT('Time Off Log'!$C1287,1)))))</f>
        <v/>
      </c>
    </row>
    <row r="1288" spans="6:7" x14ac:dyDescent="0.25">
      <c r="F1288" t="str">
        <f>IF(OR('Time Off Log'!$A1288="",'Time Off Log'!$B1288=""),"",'Time Off Log'!$B1288&amp;"|"&amp;INT(N('Time Off Log'!$A1288)))</f>
        <v/>
      </c>
      <c r="G1288" t="str">
        <f>IF(F1288="","",IF('Time Off Log'!$C1288="","•",IF(N('Time Off Log'!$D1288)&gt;=IF(Settings!$B$8="Days",1,Settings!$B$9),UPPER(LEFT('Time Off Log'!$C1288,1)),LOWER(LEFT('Time Off Log'!$C1288,1)))))</f>
        <v/>
      </c>
    </row>
    <row r="1289" spans="6:7" x14ac:dyDescent="0.25">
      <c r="F1289" t="str">
        <f>IF(OR('Time Off Log'!$A1289="",'Time Off Log'!$B1289=""),"",'Time Off Log'!$B1289&amp;"|"&amp;INT(N('Time Off Log'!$A1289)))</f>
        <v/>
      </c>
      <c r="G1289" t="str">
        <f>IF(F1289="","",IF('Time Off Log'!$C1289="","•",IF(N('Time Off Log'!$D1289)&gt;=IF(Settings!$B$8="Days",1,Settings!$B$9),UPPER(LEFT('Time Off Log'!$C1289,1)),LOWER(LEFT('Time Off Log'!$C1289,1)))))</f>
        <v/>
      </c>
    </row>
    <row r="1290" spans="6:7" x14ac:dyDescent="0.25">
      <c r="F1290" t="str">
        <f>IF(OR('Time Off Log'!$A1290="",'Time Off Log'!$B1290=""),"",'Time Off Log'!$B1290&amp;"|"&amp;INT(N('Time Off Log'!$A1290)))</f>
        <v/>
      </c>
      <c r="G1290" t="str">
        <f>IF(F1290="","",IF('Time Off Log'!$C1290="","•",IF(N('Time Off Log'!$D1290)&gt;=IF(Settings!$B$8="Days",1,Settings!$B$9),UPPER(LEFT('Time Off Log'!$C1290,1)),LOWER(LEFT('Time Off Log'!$C1290,1)))))</f>
        <v/>
      </c>
    </row>
    <row r="1291" spans="6:7" x14ac:dyDescent="0.25">
      <c r="F1291" t="str">
        <f>IF(OR('Time Off Log'!$A1291="",'Time Off Log'!$B1291=""),"",'Time Off Log'!$B1291&amp;"|"&amp;INT(N('Time Off Log'!$A1291)))</f>
        <v/>
      </c>
      <c r="G1291" t="str">
        <f>IF(F1291="","",IF('Time Off Log'!$C1291="","•",IF(N('Time Off Log'!$D1291)&gt;=IF(Settings!$B$8="Days",1,Settings!$B$9),UPPER(LEFT('Time Off Log'!$C1291,1)),LOWER(LEFT('Time Off Log'!$C1291,1)))))</f>
        <v/>
      </c>
    </row>
    <row r="1292" spans="6:7" x14ac:dyDescent="0.25">
      <c r="F1292" t="str">
        <f>IF(OR('Time Off Log'!$A1292="",'Time Off Log'!$B1292=""),"",'Time Off Log'!$B1292&amp;"|"&amp;INT(N('Time Off Log'!$A1292)))</f>
        <v/>
      </c>
      <c r="G1292" t="str">
        <f>IF(F1292="","",IF('Time Off Log'!$C1292="","•",IF(N('Time Off Log'!$D1292)&gt;=IF(Settings!$B$8="Days",1,Settings!$B$9),UPPER(LEFT('Time Off Log'!$C1292,1)),LOWER(LEFT('Time Off Log'!$C1292,1)))))</f>
        <v/>
      </c>
    </row>
    <row r="1293" spans="6:7" x14ac:dyDescent="0.25">
      <c r="F1293" t="str">
        <f>IF(OR('Time Off Log'!$A1293="",'Time Off Log'!$B1293=""),"",'Time Off Log'!$B1293&amp;"|"&amp;INT(N('Time Off Log'!$A1293)))</f>
        <v/>
      </c>
      <c r="G1293" t="str">
        <f>IF(F1293="","",IF('Time Off Log'!$C1293="","•",IF(N('Time Off Log'!$D1293)&gt;=IF(Settings!$B$8="Days",1,Settings!$B$9),UPPER(LEFT('Time Off Log'!$C1293,1)),LOWER(LEFT('Time Off Log'!$C1293,1)))))</f>
        <v/>
      </c>
    </row>
    <row r="1294" spans="6:7" x14ac:dyDescent="0.25">
      <c r="F1294" t="str">
        <f>IF(OR('Time Off Log'!$A1294="",'Time Off Log'!$B1294=""),"",'Time Off Log'!$B1294&amp;"|"&amp;INT(N('Time Off Log'!$A1294)))</f>
        <v/>
      </c>
      <c r="G1294" t="str">
        <f>IF(F1294="","",IF('Time Off Log'!$C1294="","•",IF(N('Time Off Log'!$D1294)&gt;=IF(Settings!$B$8="Days",1,Settings!$B$9),UPPER(LEFT('Time Off Log'!$C1294,1)),LOWER(LEFT('Time Off Log'!$C1294,1)))))</f>
        <v/>
      </c>
    </row>
    <row r="1295" spans="6:7" x14ac:dyDescent="0.25">
      <c r="F1295" t="str">
        <f>IF(OR('Time Off Log'!$A1295="",'Time Off Log'!$B1295=""),"",'Time Off Log'!$B1295&amp;"|"&amp;INT(N('Time Off Log'!$A1295)))</f>
        <v/>
      </c>
      <c r="G1295" t="str">
        <f>IF(F1295="","",IF('Time Off Log'!$C1295="","•",IF(N('Time Off Log'!$D1295)&gt;=IF(Settings!$B$8="Days",1,Settings!$B$9),UPPER(LEFT('Time Off Log'!$C1295,1)),LOWER(LEFT('Time Off Log'!$C1295,1)))))</f>
        <v/>
      </c>
    </row>
    <row r="1296" spans="6:7" x14ac:dyDescent="0.25">
      <c r="F1296" t="str">
        <f>IF(OR('Time Off Log'!$A1296="",'Time Off Log'!$B1296=""),"",'Time Off Log'!$B1296&amp;"|"&amp;INT(N('Time Off Log'!$A1296)))</f>
        <v/>
      </c>
      <c r="G1296" t="str">
        <f>IF(F1296="","",IF('Time Off Log'!$C1296="","•",IF(N('Time Off Log'!$D1296)&gt;=IF(Settings!$B$8="Days",1,Settings!$B$9),UPPER(LEFT('Time Off Log'!$C1296,1)),LOWER(LEFT('Time Off Log'!$C1296,1)))))</f>
        <v/>
      </c>
    </row>
    <row r="1297" spans="6:7" x14ac:dyDescent="0.25">
      <c r="F1297" t="str">
        <f>IF(OR('Time Off Log'!$A1297="",'Time Off Log'!$B1297=""),"",'Time Off Log'!$B1297&amp;"|"&amp;INT(N('Time Off Log'!$A1297)))</f>
        <v/>
      </c>
      <c r="G1297" t="str">
        <f>IF(F1297="","",IF('Time Off Log'!$C1297="","•",IF(N('Time Off Log'!$D1297)&gt;=IF(Settings!$B$8="Days",1,Settings!$B$9),UPPER(LEFT('Time Off Log'!$C1297,1)),LOWER(LEFT('Time Off Log'!$C1297,1)))))</f>
        <v/>
      </c>
    </row>
    <row r="1298" spans="6:7" x14ac:dyDescent="0.25">
      <c r="F1298" t="str">
        <f>IF(OR('Time Off Log'!$A1298="",'Time Off Log'!$B1298=""),"",'Time Off Log'!$B1298&amp;"|"&amp;INT(N('Time Off Log'!$A1298)))</f>
        <v/>
      </c>
      <c r="G1298" t="str">
        <f>IF(F1298="","",IF('Time Off Log'!$C1298="","•",IF(N('Time Off Log'!$D1298)&gt;=IF(Settings!$B$8="Days",1,Settings!$B$9),UPPER(LEFT('Time Off Log'!$C1298,1)),LOWER(LEFT('Time Off Log'!$C1298,1)))))</f>
        <v/>
      </c>
    </row>
    <row r="1299" spans="6:7" x14ac:dyDescent="0.25">
      <c r="F1299" t="str">
        <f>IF(OR('Time Off Log'!$A1299="",'Time Off Log'!$B1299=""),"",'Time Off Log'!$B1299&amp;"|"&amp;INT(N('Time Off Log'!$A1299)))</f>
        <v/>
      </c>
      <c r="G1299" t="str">
        <f>IF(F1299="","",IF('Time Off Log'!$C1299="","•",IF(N('Time Off Log'!$D1299)&gt;=IF(Settings!$B$8="Days",1,Settings!$B$9),UPPER(LEFT('Time Off Log'!$C1299,1)),LOWER(LEFT('Time Off Log'!$C1299,1)))))</f>
        <v/>
      </c>
    </row>
    <row r="1300" spans="6:7" x14ac:dyDescent="0.25">
      <c r="F1300" t="str">
        <f>IF(OR('Time Off Log'!$A1300="",'Time Off Log'!$B1300=""),"",'Time Off Log'!$B1300&amp;"|"&amp;INT(N('Time Off Log'!$A1300)))</f>
        <v/>
      </c>
      <c r="G1300" t="str">
        <f>IF(F1300="","",IF('Time Off Log'!$C1300="","•",IF(N('Time Off Log'!$D1300)&gt;=IF(Settings!$B$8="Days",1,Settings!$B$9),UPPER(LEFT('Time Off Log'!$C1300,1)),LOWER(LEFT('Time Off Log'!$C1300,1)))))</f>
        <v/>
      </c>
    </row>
    <row r="1301" spans="6:7" x14ac:dyDescent="0.25">
      <c r="F1301" t="str">
        <f>IF(OR('Time Off Log'!$A1301="",'Time Off Log'!$B1301=""),"",'Time Off Log'!$B1301&amp;"|"&amp;INT(N('Time Off Log'!$A1301)))</f>
        <v/>
      </c>
      <c r="G1301" t="str">
        <f>IF(F1301="","",IF('Time Off Log'!$C1301="","•",IF(N('Time Off Log'!$D1301)&gt;=IF(Settings!$B$8="Days",1,Settings!$B$9),UPPER(LEFT('Time Off Log'!$C1301,1)),LOWER(LEFT('Time Off Log'!$C1301,1)))))</f>
        <v/>
      </c>
    </row>
    <row r="1302" spans="6:7" x14ac:dyDescent="0.25">
      <c r="F1302" t="str">
        <f>IF(OR('Time Off Log'!$A1302="",'Time Off Log'!$B1302=""),"",'Time Off Log'!$B1302&amp;"|"&amp;INT(N('Time Off Log'!$A1302)))</f>
        <v/>
      </c>
      <c r="G1302" t="str">
        <f>IF(F1302="","",IF('Time Off Log'!$C1302="","•",IF(N('Time Off Log'!$D1302)&gt;=IF(Settings!$B$8="Days",1,Settings!$B$9),UPPER(LEFT('Time Off Log'!$C1302,1)),LOWER(LEFT('Time Off Log'!$C1302,1)))))</f>
        <v/>
      </c>
    </row>
    <row r="1303" spans="6:7" x14ac:dyDescent="0.25">
      <c r="F1303" t="str">
        <f>IF(OR('Time Off Log'!$A1303="",'Time Off Log'!$B1303=""),"",'Time Off Log'!$B1303&amp;"|"&amp;INT(N('Time Off Log'!$A1303)))</f>
        <v/>
      </c>
      <c r="G1303" t="str">
        <f>IF(F1303="","",IF('Time Off Log'!$C1303="","•",IF(N('Time Off Log'!$D1303)&gt;=IF(Settings!$B$8="Days",1,Settings!$B$9),UPPER(LEFT('Time Off Log'!$C1303,1)),LOWER(LEFT('Time Off Log'!$C1303,1)))))</f>
        <v/>
      </c>
    </row>
    <row r="1304" spans="6:7" x14ac:dyDescent="0.25">
      <c r="F1304" t="str">
        <f>IF(OR('Time Off Log'!$A1304="",'Time Off Log'!$B1304=""),"",'Time Off Log'!$B1304&amp;"|"&amp;INT(N('Time Off Log'!$A1304)))</f>
        <v/>
      </c>
      <c r="G1304" t="str">
        <f>IF(F1304="","",IF('Time Off Log'!$C1304="","•",IF(N('Time Off Log'!$D1304)&gt;=IF(Settings!$B$8="Days",1,Settings!$B$9),UPPER(LEFT('Time Off Log'!$C1304,1)),LOWER(LEFT('Time Off Log'!$C1304,1)))))</f>
        <v/>
      </c>
    </row>
    <row r="1305" spans="6:7" x14ac:dyDescent="0.25">
      <c r="F1305" t="str">
        <f>IF(OR('Time Off Log'!$A1305="",'Time Off Log'!$B1305=""),"",'Time Off Log'!$B1305&amp;"|"&amp;INT(N('Time Off Log'!$A1305)))</f>
        <v/>
      </c>
      <c r="G1305" t="str">
        <f>IF(F1305="","",IF('Time Off Log'!$C1305="","•",IF(N('Time Off Log'!$D1305)&gt;=IF(Settings!$B$8="Days",1,Settings!$B$9),UPPER(LEFT('Time Off Log'!$C1305,1)),LOWER(LEFT('Time Off Log'!$C1305,1)))))</f>
        <v/>
      </c>
    </row>
    <row r="1306" spans="6:7" x14ac:dyDescent="0.25">
      <c r="F1306" t="str">
        <f>IF(OR('Time Off Log'!$A1306="",'Time Off Log'!$B1306=""),"",'Time Off Log'!$B1306&amp;"|"&amp;INT(N('Time Off Log'!$A1306)))</f>
        <v/>
      </c>
      <c r="G1306" t="str">
        <f>IF(F1306="","",IF('Time Off Log'!$C1306="","•",IF(N('Time Off Log'!$D1306)&gt;=IF(Settings!$B$8="Days",1,Settings!$B$9),UPPER(LEFT('Time Off Log'!$C1306,1)),LOWER(LEFT('Time Off Log'!$C1306,1)))))</f>
        <v/>
      </c>
    </row>
    <row r="1307" spans="6:7" x14ac:dyDescent="0.25">
      <c r="F1307" t="str">
        <f>IF(OR('Time Off Log'!$A1307="",'Time Off Log'!$B1307=""),"",'Time Off Log'!$B1307&amp;"|"&amp;INT(N('Time Off Log'!$A1307)))</f>
        <v/>
      </c>
      <c r="G1307" t="str">
        <f>IF(F1307="","",IF('Time Off Log'!$C1307="","•",IF(N('Time Off Log'!$D1307)&gt;=IF(Settings!$B$8="Days",1,Settings!$B$9),UPPER(LEFT('Time Off Log'!$C1307,1)),LOWER(LEFT('Time Off Log'!$C1307,1)))))</f>
        <v/>
      </c>
    </row>
    <row r="1308" spans="6:7" x14ac:dyDescent="0.25">
      <c r="F1308" t="str">
        <f>IF(OR('Time Off Log'!$A1308="",'Time Off Log'!$B1308=""),"",'Time Off Log'!$B1308&amp;"|"&amp;INT(N('Time Off Log'!$A1308)))</f>
        <v/>
      </c>
      <c r="G1308" t="str">
        <f>IF(F1308="","",IF('Time Off Log'!$C1308="","•",IF(N('Time Off Log'!$D1308)&gt;=IF(Settings!$B$8="Days",1,Settings!$B$9),UPPER(LEFT('Time Off Log'!$C1308,1)),LOWER(LEFT('Time Off Log'!$C1308,1)))))</f>
        <v/>
      </c>
    </row>
    <row r="1309" spans="6:7" x14ac:dyDescent="0.25">
      <c r="F1309" t="str">
        <f>IF(OR('Time Off Log'!$A1309="",'Time Off Log'!$B1309=""),"",'Time Off Log'!$B1309&amp;"|"&amp;INT(N('Time Off Log'!$A1309)))</f>
        <v/>
      </c>
      <c r="G1309" t="str">
        <f>IF(F1309="","",IF('Time Off Log'!$C1309="","•",IF(N('Time Off Log'!$D1309)&gt;=IF(Settings!$B$8="Days",1,Settings!$B$9),UPPER(LEFT('Time Off Log'!$C1309,1)),LOWER(LEFT('Time Off Log'!$C1309,1)))))</f>
        <v/>
      </c>
    </row>
    <row r="1310" spans="6:7" x14ac:dyDescent="0.25">
      <c r="F1310" t="str">
        <f>IF(OR('Time Off Log'!$A1310="",'Time Off Log'!$B1310=""),"",'Time Off Log'!$B1310&amp;"|"&amp;INT(N('Time Off Log'!$A1310)))</f>
        <v/>
      </c>
      <c r="G1310" t="str">
        <f>IF(F1310="","",IF('Time Off Log'!$C1310="","•",IF(N('Time Off Log'!$D1310)&gt;=IF(Settings!$B$8="Days",1,Settings!$B$9),UPPER(LEFT('Time Off Log'!$C1310,1)),LOWER(LEFT('Time Off Log'!$C1310,1)))))</f>
        <v/>
      </c>
    </row>
    <row r="1311" spans="6:7" x14ac:dyDescent="0.25">
      <c r="F1311" t="str">
        <f>IF(OR('Time Off Log'!$A1311="",'Time Off Log'!$B1311=""),"",'Time Off Log'!$B1311&amp;"|"&amp;INT(N('Time Off Log'!$A1311)))</f>
        <v/>
      </c>
      <c r="G1311" t="str">
        <f>IF(F1311="","",IF('Time Off Log'!$C1311="","•",IF(N('Time Off Log'!$D1311)&gt;=IF(Settings!$B$8="Days",1,Settings!$B$9),UPPER(LEFT('Time Off Log'!$C1311,1)),LOWER(LEFT('Time Off Log'!$C1311,1)))))</f>
        <v/>
      </c>
    </row>
    <row r="1312" spans="6:7" x14ac:dyDescent="0.25">
      <c r="F1312" t="str">
        <f>IF(OR('Time Off Log'!$A1312="",'Time Off Log'!$B1312=""),"",'Time Off Log'!$B1312&amp;"|"&amp;INT(N('Time Off Log'!$A1312)))</f>
        <v/>
      </c>
      <c r="G1312" t="str">
        <f>IF(F1312="","",IF('Time Off Log'!$C1312="","•",IF(N('Time Off Log'!$D1312)&gt;=IF(Settings!$B$8="Days",1,Settings!$B$9),UPPER(LEFT('Time Off Log'!$C1312,1)),LOWER(LEFT('Time Off Log'!$C1312,1)))))</f>
        <v/>
      </c>
    </row>
    <row r="1313" spans="6:7" x14ac:dyDescent="0.25">
      <c r="F1313" t="str">
        <f>IF(OR('Time Off Log'!$A1313="",'Time Off Log'!$B1313=""),"",'Time Off Log'!$B1313&amp;"|"&amp;INT(N('Time Off Log'!$A1313)))</f>
        <v/>
      </c>
      <c r="G1313" t="str">
        <f>IF(F1313="","",IF('Time Off Log'!$C1313="","•",IF(N('Time Off Log'!$D1313)&gt;=IF(Settings!$B$8="Days",1,Settings!$B$9),UPPER(LEFT('Time Off Log'!$C1313,1)),LOWER(LEFT('Time Off Log'!$C1313,1)))))</f>
        <v/>
      </c>
    </row>
    <row r="1314" spans="6:7" x14ac:dyDescent="0.25">
      <c r="F1314" t="str">
        <f>IF(OR('Time Off Log'!$A1314="",'Time Off Log'!$B1314=""),"",'Time Off Log'!$B1314&amp;"|"&amp;INT(N('Time Off Log'!$A1314)))</f>
        <v/>
      </c>
      <c r="G1314" t="str">
        <f>IF(F1314="","",IF('Time Off Log'!$C1314="","•",IF(N('Time Off Log'!$D1314)&gt;=IF(Settings!$B$8="Days",1,Settings!$B$9),UPPER(LEFT('Time Off Log'!$C1314,1)),LOWER(LEFT('Time Off Log'!$C1314,1)))))</f>
        <v/>
      </c>
    </row>
    <row r="1315" spans="6:7" x14ac:dyDescent="0.25">
      <c r="F1315" t="str">
        <f>IF(OR('Time Off Log'!$A1315="",'Time Off Log'!$B1315=""),"",'Time Off Log'!$B1315&amp;"|"&amp;INT(N('Time Off Log'!$A1315)))</f>
        <v/>
      </c>
      <c r="G1315" t="str">
        <f>IF(F1315="","",IF('Time Off Log'!$C1315="","•",IF(N('Time Off Log'!$D1315)&gt;=IF(Settings!$B$8="Days",1,Settings!$B$9),UPPER(LEFT('Time Off Log'!$C1315,1)),LOWER(LEFT('Time Off Log'!$C1315,1)))))</f>
        <v/>
      </c>
    </row>
    <row r="1316" spans="6:7" x14ac:dyDescent="0.25">
      <c r="F1316" t="str">
        <f>IF(OR('Time Off Log'!$A1316="",'Time Off Log'!$B1316=""),"",'Time Off Log'!$B1316&amp;"|"&amp;INT(N('Time Off Log'!$A1316)))</f>
        <v/>
      </c>
      <c r="G1316" t="str">
        <f>IF(F1316="","",IF('Time Off Log'!$C1316="","•",IF(N('Time Off Log'!$D1316)&gt;=IF(Settings!$B$8="Days",1,Settings!$B$9),UPPER(LEFT('Time Off Log'!$C1316,1)),LOWER(LEFT('Time Off Log'!$C1316,1)))))</f>
        <v/>
      </c>
    </row>
    <row r="1317" spans="6:7" x14ac:dyDescent="0.25">
      <c r="F1317" t="str">
        <f>IF(OR('Time Off Log'!$A1317="",'Time Off Log'!$B1317=""),"",'Time Off Log'!$B1317&amp;"|"&amp;INT(N('Time Off Log'!$A1317)))</f>
        <v/>
      </c>
      <c r="G1317" t="str">
        <f>IF(F1317="","",IF('Time Off Log'!$C1317="","•",IF(N('Time Off Log'!$D1317)&gt;=IF(Settings!$B$8="Days",1,Settings!$B$9),UPPER(LEFT('Time Off Log'!$C1317,1)),LOWER(LEFT('Time Off Log'!$C1317,1)))))</f>
        <v/>
      </c>
    </row>
    <row r="1318" spans="6:7" x14ac:dyDescent="0.25">
      <c r="F1318" t="str">
        <f>IF(OR('Time Off Log'!$A1318="",'Time Off Log'!$B1318=""),"",'Time Off Log'!$B1318&amp;"|"&amp;INT(N('Time Off Log'!$A1318)))</f>
        <v/>
      </c>
      <c r="G1318" t="str">
        <f>IF(F1318="","",IF('Time Off Log'!$C1318="","•",IF(N('Time Off Log'!$D1318)&gt;=IF(Settings!$B$8="Days",1,Settings!$B$9),UPPER(LEFT('Time Off Log'!$C1318,1)),LOWER(LEFT('Time Off Log'!$C1318,1)))))</f>
        <v/>
      </c>
    </row>
    <row r="1319" spans="6:7" x14ac:dyDescent="0.25">
      <c r="F1319" t="str">
        <f>IF(OR('Time Off Log'!$A1319="",'Time Off Log'!$B1319=""),"",'Time Off Log'!$B1319&amp;"|"&amp;INT(N('Time Off Log'!$A1319)))</f>
        <v/>
      </c>
      <c r="G1319" t="str">
        <f>IF(F1319="","",IF('Time Off Log'!$C1319="","•",IF(N('Time Off Log'!$D1319)&gt;=IF(Settings!$B$8="Days",1,Settings!$B$9),UPPER(LEFT('Time Off Log'!$C1319,1)),LOWER(LEFT('Time Off Log'!$C1319,1)))))</f>
        <v/>
      </c>
    </row>
    <row r="1320" spans="6:7" x14ac:dyDescent="0.25">
      <c r="F1320" t="str">
        <f>IF(OR('Time Off Log'!$A1320="",'Time Off Log'!$B1320=""),"",'Time Off Log'!$B1320&amp;"|"&amp;INT(N('Time Off Log'!$A1320)))</f>
        <v/>
      </c>
      <c r="G1320" t="str">
        <f>IF(F1320="","",IF('Time Off Log'!$C1320="","•",IF(N('Time Off Log'!$D1320)&gt;=IF(Settings!$B$8="Days",1,Settings!$B$9),UPPER(LEFT('Time Off Log'!$C1320,1)),LOWER(LEFT('Time Off Log'!$C1320,1)))))</f>
        <v/>
      </c>
    </row>
    <row r="1321" spans="6:7" x14ac:dyDescent="0.25">
      <c r="F1321" t="str">
        <f>IF(OR('Time Off Log'!$A1321="",'Time Off Log'!$B1321=""),"",'Time Off Log'!$B1321&amp;"|"&amp;INT(N('Time Off Log'!$A1321)))</f>
        <v/>
      </c>
      <c r="G1321" t="str">
        <f>IF(F1321="","",IF('Time Off Log'!$C1321="","•",IF(N('Time Off Log'!$D1321)&gt;=IF(Settings!$B$8="Days",1,Settings!$B$9),UPPER(LEFT('Time Off Log'!$C1321,1)),LOWER(LEFT('Time Off Log'!$C1321,1)))))</f>
        <v/>
      </c>
    </row>
    <row r="1322" spans="6:7" x14ac:dyDescent="0.25">
      <c r="F1322" t="str">
        <f>IF(OR('Time Off Log'!$A1322="",'Time Off Log'!$B1322=""),"",'Time Off Log'!$B1322&amp;"|"&amp;INT(N('Time Off Log'!$A1322)))</f>
        <v/>
      </c>
      <c r="G1322" t="str">
        <f>IF(F1322="","",IF('Time Off Log'!$C1322="","•",IF(N('Time Off Log'!$D1322)&gt;=IF(Settings!$B$8="Days",1,Settings!$B$9),UPPER(LEFT('Time Off Log'!$C1322,1)),LOWER(LEFT('Time Off Log'!$C1322,1)))))</f>
        <v/>
      </c>
    </row>
    <row r="1323" spans="6:7" x14ac:dyDescent="0.25">
      <c r="F1323" t="str">
        <f>IF(OR('Time Off Log'!$A1323="",'Time Off Log'!$B1323=""),"",'Time Off Log'!$B1323&amp;"|"&amp;INT(N('Time Off Log'!$A1323)))</f>
        <v/>
      </c>
      <c r="G1323" t="str">
        <f>IF(F1323="","",IF('Time Off Log'!$C1323="","•",IF(N('Time Off Log'!$D1323)&gt;=IF(Settings!$B$8="Days",1,Settings!$B$9),UPPER(LEFT('Time Off Log'!$C1323,1)),LOWER(LEFT('Time Off Log'!$C1323,1)))))</f>
        <v/>
      </c>
    </row>
    <row r="1324" spans="6:7" x14ac:dyDescent="0.25">
      <c r="F1324" t="str">
        <f>IF(OR('Time Off Log'!$A1324="",'Time Off Log'!$B1324=""),"",'Time Off Log'!$B1324&amp;"|"&amp;INT(N('Time Off Log'!$A1324)))</f>
        <v/>
      </c>
      <c r="G1324" t="str">
        <f>IF(F1324="","",IF('Time Off Log'!$C1324="","•",IF(N('Time Off Log'!$D1324)&gt;=IF(Settings!$B$8="Days",1,Settings!$B$9),UPPER(LEFT('Time Off Log'!$C1324,1)),LOWER(LEFT('Time Off Log'!$C1324,1)))))</f>
        <v/>
      </c>
    </row>
    <row r="1325" spans="6:7" x14ac:dyDescent="0.25">
      <c r="F1325" t="str">
        <f>IF(OR('Time Off Log'!$A1325="",'Time Off Log'!$B1325=""),"",'Time Off Log'!$B1325&amp;"|"&amp;INT(N('Time Off Log'!$A1325)))</f>
        <v/>
      </c>
      <c r="G1325" t="str">
        <f>IF(F1325="","",IF('Time Off Log'!$C1325="","•",IF(N('Time Off Log'!$D1325)&gt;=IF(Settings!$B$8="Days",1,Settings!$B$9),UPPER(LEFT('Time Off Log'!$C1325,1)),LOWER(LEFT('Time Off Log'!$C1325,1)))))</f>
        <v/>
      </c>
    </row>
    <row r="1326" spans="6:7" x14ac:dyDescent="0.25">
      <c r="F1326" t="str">
        <f>IF(OR('Time Off Log'!$A1326="",'Time Off Log'!$B1326=""),"",'Time Off Log'!$B1326&amp;"|"&amp;INT(N('Time Off Log'!$A1326)))</f>
        <v/>
      </c>
      <c r="G1326" t="str">
        <f>IF(F1326="","",IF('Time Off Log'!$C1326="","•",IF(N('Time Off Log'!$D1326)&gt;=IF(Settings!$B$8="Days",1,Settings!$B$9),UPPER(LEFT('Time Off Log'!$C1326,1)),LOWER(LEFT('Time Off Log'!$C1326,1)))))</f>
        <v/>
      </c>
    </row>
    <row r="1327" spans="6:7" x14ac:dyDescent="0.25">
      <c r="F1327" t="str">
        <f>IF(OR('Time Off Log'!$A1327="",'Time Off Log'!$B1327=""),"",'Time Off Log'!$B1327&amp;"|"&amp;INT(N('Time Off Log'!$A1327)))</f>
        <v/>
      </c>
      <c r="G1327" t="str">
        <f>IF(F1327="","",IF('Time Off Log'!$C1327="","•",IF(N('Time Off Log'!$D1327)&gt;=IF(Settings!$B$8="Days",1,Settings!$B$9),UPPER(LEFT('Time Off Log'!$C1327,1)),LOWER(LEFT('Time Off Log'!$C1327,1)))))</f>
        <v/>
      </c>
    </row>
    <row r="1328" spans="6:7" x14ac:dyDescent="0.25">
      <c r="F1328" t="str">
        <f>IF(OR('Time Off Log'!$A1328="",'Time Off Log'!$B1328=""),"",'Time Off Log'!$B1328&amp;"|"&amp;INT(N('Time Off Log'!$A1328)))</f>
        <v/>
      </c>
      <c r="G1328" t="str">
        <f>IF(F1328="","",IF('Time Off Log'!$C1328="","•",IF(N('Time Off Log'!$D1328)&gt;=IF(Settings!$B$8="Days",1,Settings!$B$9),UPPER(LEFT('Time Off Log'!$C1328,1)),LOWER(LEFT('Time Off Log'!$C1328,1)))))</f>
        <v/>
      </c>
    </row>
    <row r="1329" spans="6:7" x14ac:dyDescent="0.25">
      <c r="F1329" t="str">
        <f>IF(OR('Time Off Log'!$A1329="",'Time Off Log'!$B1329=""),"",'Time Off Log'!$B1329&amp;"|"&amp;INT(N('Time Off Log'!$A1329)))</f>
        <v/>
      </c>
      <c r="G1329" t="str">
        <f>IF(F1329="","",IF('Time Off Log'!$C1329="","•",IF(N('Time Off Log'!$D1329)&gt;=IF(Settings!$B$8="Days",1,Settings!$B$9),UPPER(LEFT('Time Off Log'!$C1329,1)),LOWER(LEFT('Time Off Log'!$C1329,1)))))</f>
        <v/>
      </c>
    </row>
    <row r="1330" spans="6:7" x14ac:dyDescent="0.25">
      <c r="F1330" t="str">
        <f>IF(OR('Time Off Log'!$A1330="",'Time Off Log'!$B1330=""),"",'Time Off Log'!$B1330&amp;"|"&amp;INT(N('Time Off Log'!$A1330)))</f>
        <v/>
      </c>
      <c r="G1330" t="str">
        <f>IF(F1330="","",IF('Time Off Log'!$C1330="","•",IF(N('Time Off Log'!$D1330)&gt;=IF(Settings!$B$8="Days",1,Settings!$B$9),UPPER(LEFT('Time Off Log'!$C1330,1)),LOWER(LEFT('Time Off Log'!$C1330,1)))))</f>
        <v/>
      </c>
    </row>
    <row r="1331" spans="6:7" x14ac:dyDescent="0.25">
      <c r="F1331" t="str">
        <f>IF(OR('Time Off Log'!$A1331="",'Time Off Log'!$B1331=""),"",'Time Off Log'!$B1331&amp;"|"&amp;INT(N('Time Off Log'!$A1331)))</f>
        <v/>
      </c>
      <c r="G1331" t="str">
        <f>IF(F1331="","",IF('Time Off Log'!$C1331="","•",IF(N('Time Off Log'!$D1331)&gt;=IF(Settings!$B$8="Days",1,Settings!$B$9),UPPER(LEFT('Time Off Log'!$C1331,1)),LOWER(LEFT('Time Off Log'!$C1331,1)))))</f>
        <v/>
      </c>
    </row>
    <row r="1332" spans="6:7" x14ac:dyDescent="0.25">
      <c r="F1332" t="str">
        <f>IF(OR('Time Off Log'!$A1332="",'Time Off Log'!$B1332=""),"",'Time Off Log'!$B1332&amp;"|"&amp;INT(N('Time Off Log'!$A1332)))</f>
        <v/>
      </c>
      <c r="G1332" t="str">
        <f>IF(F1332="","",IF('Time Off Log'!$C1332="","•",IF(N('Time Off Log'!$D1332)&gt;=IF(Settings!$B$8="Days",1,Settings!$B$9),UPPER(LEFT('Time Off Log'!$C1332,1)),LOWER(LEFT('Time Off Log'!$C1332,1)))))</f>
        <v/>
      </c>
    </row>
    <row r="1333" spans="6:7" x14ac:dyDescent="0.25">
      <c r="F1333" t="str">
        <f>IF(OR('Time Off Log'!$A1333="",'Time Off Log'!$B1333=""),"",'Time Off Log'!$B1333&amp;"|"&amp;INT(N('Time Off Log'!$A1333)))</f>
        <v/>
      </c>
      <c r="G1333" t="str">
        <f>IF(F1333="","",IF('Time Off Log'!$C1333="","•",IF(N('Time Off Log'!$D1333)&gt;=IF(Settings!$B$8="Days",1,Settings!$B$9),UPPER(LEFT('Time Off Log'!$C1333,1)),LOWER(LEFT('Time Off Log'!$C1333,1)))))</f>
        <v/>
      </c>
    </row>
    <row r="1334" spans="6:7" x14ac:dyDescent="0.25">
      <c r="F1334" t="str">
        <f>IF(OR('Time Off Log'!$A1334="",'Time Off Log'!$B1334=""),"",'Time Off Log'!$B1334&amp;"|"&amp;INT(N('Time Off Log'!$A1334)))</f>
        <v/>
      </c>
      <c r="G1334" t="str">
        <f>IF(F1334="","",IF('Time Off Log'!$C1334="","•",IF(N('Time Off Log'!$D1334)&gt;=IF(Settings!$B$8="Days",1,Settings!$B$9),UPPER(LEFT('Time Off Log'!$C1334,1)),LOWER(LEFT('Time Off Log'!$C1334,1)))))</f>
        <v/>
      </c>
    </row>
    <row r="1335" spans="6:7" x14ac:dyDescent="0.25">
      <c r="F1335" t="str">
        <f>IF(OR('Time Off Log'!$A1335="",'Time Off Log'!$B1335=""),"",'Time Off Log'!$B1335&amp;"|"&amp;INT(N('Time Off Log'!$A1335)))</f>
        <v/>
      </c>
      <c r="G1335" t="str">
        <f>IF(F1335="","",IF('Time Off Log'!$C1335="","•",IF(N('Time Off Log'!$D1335)&gt;=IF(Settings!$B$8="Days",1,Settings!$B$9),UPPER(LEFT('Time Off Log'!$C1335,1)),LOWER(LEFT('Time Off Log'!$C1335,1)))))</f>
        <v/>
      </c>
    </row>
    <row r="1336" spans="6:7" x14ac:dyDescent="0.25">
      <c r="F1336" t="str">
        <f>IF(OR('Time Off Log'!$A1336="",'Time Off Log'!$B1336=""),"",'Time Off Log'!$B1336&amp;"|"&amp;INT(N('Time Off Log'!$A1336)))</f>
        <v/>
      </c>
      <c r="G1336" t="str">
        <f>IF(F1336="","",IF('Time Off Log'!$C1336="","•",IF(N('Time Off Log'!$D1336)&gt;=IF(Settings!$B$8="Days",1,Settings!$B$9),UPPER(LEFT('Time Off Log'!$C1336,1)),LOWER(LEFT('Time Off Log'!$C1336,1)))))</f>
        <v/>
      </c>
    </row>
    <row r="1337" spans="6:7" x14ac:dyDescent="0.25">
      <c r="F1337" t="str">
        <f>IF(OR('Time Off Log'!$A1337="",'Time Off Log'!$B1337=""),"",'Time Off Log'!$B1337&amp;"|"&amp;INT(N('Time Off Log'!$A1337)))</f>
        <v/>
      </c>
      <c r="G1337" t="str">
        <f>IF(F1337="","",IF('Time Off Log'!$C1337="","•",IF(N('Time Off Log'!$D1337)&gt;=IF(Settings!$B$8="Days",1,Settings!$B$9),UPPER(LEFT('Time Off Log'!$C1337,1)),LOWER(LEFT('Time Off Log'!$C1337,1)))))</f>
        <v/>
      </c>
    </row>
    <row r="1338" spans="6:7" x14ac:dyDescent="0.25">
      <c r="F1338" t="str">
        <f>IF(OR('Time Off Log'!$A1338="",'Time Off Log'!$B1338=""),"",'Time Off Log'!$B1338&amp;"|"&amp;INT(N('Time Off Log'!$A1338)))</f>
        <v/>
      </c>
      <c r="G1338" t="str">
        <f>IF(F1338="","",IF('Time Off Log'!$C1338="","•",IF(N('Time Off Log'!$D1338)&gt;=IF(Settings!$B$8="Days",1,Settings!$B$9),UPPER(LEFT('Time Off Log'!$C1338,1)),LOWER(LEFT('Time Off Log'!$C1338,1)))))</f>
        <v/>
      </c>
    </row>
    <row r="1339" spans="6:7" x14ac:dyDescent="0.25">
      <c r="F1339" t="str">
        <f>IF(OR('Time Off Log'!$A1339="",'Time Off Log'!$B1339=""),"",'Time Off Log'!$B1339&amp;"|"&amp;INT(N('Time Off Log'!$A1339)))</f>
        <v/>
      </c>
      <c r="G1339" t="str">
        <f>IF(F1339="","",IF('Time Off Log'!$C1339="","•",IF(N('Time Off Log'!$D1339)&gt;=IF(Settings!$B$8="Days",1,Settings!$B$9),UPPER(LEFT('Time Off Log'!$C1339,1)),LOWER(LEFT('Time Off Log'!$C1339,1)))))</f>
        <v/>
      </c>
    </row>
    <row r="1340" spans="6:7" x14ac:dyDescent="0.25">
      <c r="F1340" t="str">
        <f>IF(OR('Time Off Log'!$A1340="",'Time Off Log'!$B1340=""),"",'Time Off Log'!$B1340&amp;"|"&amp;INT(N('Time Off Log'!$A1340)))</f>
        <v/>
      </c>
      <c r="G1340" t="str">
        <f>IF(F1340="","",IF('Time Off Log'!$C1340="","•",IF(N('Time Off Log'!$D1340)&gt;=IF(Settings!$B$8="Days",1,Settings!$B$9),UPPER(LEFT('Time Off Log'!$C1340,1)),LOWER(LEFT('Time Off Log'!$C1340,1)))))</f>
        <v/>
      </c>
    </row>
    <row r="1341" spans="6:7" x14ac:dyDescent="0.25">
      <c r="F1341" t="str">
        <f>IF(OR('Time Off Log'!$A1341="",'Time Off Log'!$B1341=""),"",'Time Off Log'!$B1341&amp;"|"&amp;INT(N('Time Off Log'!$A1341)))</f>
        <v/>
      </c>
      <c r="G1341" t="str">
        <f>IF(F1341="","",IF('Time Off Log'!$C1341="","•",IF(N('Time Off Log'!$D1341)&gt;=IF(Settings!$B$8="Days",1,Settings!$B$9),UPPER(LEFT('Time Off Log'!$C1341,1)),LOWER(LEFT('Time Off Log'!$C1341,1)))))</f>
        <v/>
      </c>
    </row>
    <row r="1342" spans="6:7" x14ac:dyDescent="0.25">
      <c r="F1342" t="str">
        <f>IF(OR('Time Off Log'!$A1342="",'Time Off Log'!$B1342=""),"",'Time Off Log'!$B1342&amp;"|"&amp;INT(N('Time Off Log'!$A1342)))</f>
        <v/>
      </c>
      <c r="G1342" t="str">
        <f>IF(F1342="","",IF('Time Off Log'!$C1342="","•",IF(N('Time Off Log'!$D1342)&gt;=IF(Settings!$B$8="Days",1,Settings!$B$9),UPPER(LEFT('Time Off Log'!$C1342,1)),LOWER(LEFT('Time Off Log'!$C1342,1)))))</f>
        <v/>
      </c>
    </row>
    <row r="1343" spans="6:7" x14ac:dyDescent="0.25">
      <c r="F1343" t="str">
        <f>IF(OR('Time Off Log'!$A1343="",'Time Off Log'!$B1343=""),"",'Time Off Log'!$B1343&amp;"|"&amp;INT(N('Time Off Log'!$A1343)))</f>
        <v/>
      </c>
      <c r="G1343" t="str">
        <f>IF(F1343="","",IF('Time Off Log'!$C1343="","•",IF(N('Time Off Log'!$D1343)&gt;=IF(Settings!$B$8="Days",1,Settings!$B$9),UPPER(LEFT('Time Off Log'!$C1343,1)),LOWER(LEFT('Time Off Log'!$C1343,1)))))</f>
        <v/>
      </c>
    </row>
    <row r="1344" spans="6:7" x14ac:dyDescent="0.25">
      <c r="F1344" t="str">
        <f>IF(OR('Time Off Log'!$A1344="",'Time Off Log'!$B1344=""),"",'Time Off Log'!$B1344&amp;"|"&amp;INT(N('Time Off Log'!$A1344)))</f>
        <v/>
      </c>
      <c r="G1344" t="str">
        <f>IF(F1344="","",IF('Time Off Log'!$C1344="","•",IF(N('Time Off Log'!$D1344)&gt;=IF(Settings!$B$8="Days",1,Settings!$B$9),UPPER(LEFT('Time Off Log'!$C1344,1)),LOWER(LEFT('Time Off Log'!$C1344,1)))))</f>
        <v/>
      </c>
    </row>
    <row r="1345" spans="6:7" x14ac:dyDescent="0.25">
      <c r="F1345" t="str">
        <f>IF(OR('Time Off Log'!$A1345="",'Time Off Log'!$B1345=""),"",'Time Off Log'!$B1345&amp;"|"&amp;INT(N('Time Off Log'!$A1345)))</f>
        <v/>
      </c>
      <c r="G1345" t="str">
        <f>IF(F1345="","",IF('Time Off Log'!$C1345="","•",IF(N('Time Off Log'!$D1345)&gt;=IF(Settings!$B$8="Days",1,Settings!$B$9),UPPER(LEFT('Time Off Log'!$C1345,1)),LOWER(LEFT('Time Off Log'!$C1345,1)))))</f>
        <v/>
      </c>
    </row>
    <row r="1346" spans="6:7" x14ac:dyDescent="0.25">
      <c r="F1346" t="str">
        <f>IF(OR('Time Off Log'!$A1346="",'Time Off Log'!$B1346=""),"",'Time Off Log'!$B1346&amp;"|"&amp;INT(N('Time Off Log'!$A1346)))</f>
        <v/>
      </c>
      <c r="G1346" t="str">
        <f>IF(F1346="","",IF('Time Off Log'!$C1346="","•",IF(N('Time Off Log'!$D1346)&gt;=IF(Settings!$B$8="Days",1,Settings!$B$9),UPPER(LEFT('Time Off Log'!$C1346,1)),LOWER(LEFT('Time Off Log'!$C1346,1)))))</f>
        <v/>
      </c>
    </row>
    <row r="1347" spans="6:7" x14ac:dyDescent="0.25">
      <c r="F1347" t="str">
        <f>IF(OR('Time Off Log'!$A1347="",'Time Off Log'!$B1347=""),"",'Time Off Log'!$B1347&amp;"|"&amp;INT(N('Time Off Log'!$A1347)))</f>
        <v/>
      </c>
      <c r="G1347" t="str">
        <f>IF(F1347="","",IF('Time Off Log'!$C1347="","•",IF(N('Time Off Log'!$D1347)&gt;=IF(Settings!$B$8="Days",1,Settings!$B$9),UPPER(LEFT('Time Off Log'!$C1347,1)),LOWER(LEFT('Time Off Log'!$C1347,1)))))</f>
        <v/>
      </c>
    </row>
    <row r="1348" spans="6:7" x14ac:dyDescent="0.25">
      <c r="F1348" t="str">
        <f>IF(OR('Time Off Log'!$A1348="",'Time Off Log'!$B1348=""),"",'Time Off Log'!$B1348&amp;"|"&amp;INT(N('Time Off Log'!$A1348)))</f>
        <v/>
      </c>
      <c r="G1348" t="str">
        <f>IF(F1348="","",IF('Time Off Log'!$C1348="","•",IF(N('Time Off Log'!$D1348)&gt;=IF(Settings!$B$8="Days",1,Settings!$B$9),UPPER(LEFT('Time Off Log'!$C1348,1)),LOWER(LEFT('Time Off Log'!$C1348,1)))))</f>
        <v/>
      </c>
    </row>
    <row r="1349" spans="6:7" x14ac:dyDescent="0.25">
      <c r="F1349" t="str">
        <f>IF(OR('Time Off Log'!$A1349="",'Time Off Log'!$B1349=""),"",'Time Off Log'!$B1349&amp;"|"&amp;INT(N('Time Off Log'!$A1349)))</f>
        <v/>
      </c>
      <c r="G1349" t="str">
        <f>IF(F1349="","",IF('Time Off Log'!$C1349="","•",IF(N('Time Off Log'!$D1349)&gt;=IF(Settings!$B$8="Days",1,Settings!$B$9),UPPER(LEFT('Time Off Log'!$C1349,1)),LOWER(LEFT('Time Off Log'!$C1349,1)))))</f>
        <v/>
      </c>
    </row>
    <row r="1350" spans="6:7" x14ac:dyDescent="0.25">
      <c r="F1350" t="str">
        <f>IF(OR('Time Off Log'!$A1350="",'Time Off Log'!$B1350=""),"",'Time Off Log'!$B1350&amp;"|"&amp;INT(N('Time Off Log'!$A1350)))</f>
        <v/>
      </c>
      <c r="G1350" t="str">
        <f>IF(F1350="","",IF('Time Off Log'!$C1350="","•",IF(N('Time Off Log'!$D1350)&gt;=IF(Settings!$B$8="Days",1,Settings!$B$9),UPPER(LEFT('Time Off Log'!$C1350,1)),LOWER(LEFT('Time Off Log'!$C1350,1)))))</f>
        <v/>
      </c>
    </row>
    <row r="1351" spans="6:7" x14ac:dyDescent="0.25">
      <c r="F1351" t="str">
        <f>IF(OR('Time Off Log'!$A1351="",'Time Off Log'!$B1351=""),"",'Time Off Log'!$B1351&amp;"|"&amp;INT(N('Time Off Log'!$A1351)))</f>
        <v/>
      </c>
      <c r="G1351" t="str">
        <f>IF(F1351="","",IF('Time Off Log'!$C1351="","•",IF(N('Time Off Log'!$D1351)&gt;=IF(Settings!$B$8="Days",1,Settings!$B$9),UPPER(LEFT('Time Off Log'!$C1351,1)),LOWER(LEFT('Time Off Log'!$C1351,1)))))</f>
        <v/>
      </c>
    </row>
    <row r="1352" spans="6:7" x14ac:dyDescent="0.25">
      <c r="F1352" t="str">
        <f>IF(OR('Time Off Log'!$A1352="",'Time Off Log'!$B1352=""),"",'Time Off Log'!$B1352&amp;"|"&amp;INT(N('Time Off Log'!$A1352)))</f>
        <v/>
      </c>
      <c r="G1352" t="str">
        <f>IF(F1352="","",IF('Time Off Log'!$C1352="","•",IF(N('Time Off Log'!$D1352)&gt;=IF(Settings!$B$8="Days",1,Settings!$B$9),UPPER(LEFT('Time Off Log'!$C1352,1)),LOWER(LEFT('Time Off Log'!$C1352,1)))))</f>
        <v/>
      </c>
    </row>
    <row r="1353" spans="6:7" x14ac:dyDescent="0.25">
      <c r="F1353" t="str">
        <f>IF(OR('Time Off Log'!$A1353="",'Time Off Log'!$B1353=""),"",'Time Off Log'!$B1353&amp;"|"&amp;INT(N('Time Off Log'!$A1353)))</f>
        <v/>
      </c>
      <c r="G1353" t="str">
        <f>IF(F1353="","",IF('Time Off Log'!$C1353="","•",IF(N('Time Off Log'!$D1353)&gt;=IF(Settings!$B$8="Days",1,Settings!$B$9),UPPER(LEFT('Time Off Log'!$C1353,1)),LOWER(LEFT('Time Off Log'!$C1353,1)))))</f>
        <v/>
      </c>
    </row>
    <row r="1354" spans="6:7" x14ac:dyDescent="0.25">
      <c r="F1354" t="str">
        <f>IF(OR('Time Off Log'!$A1354="",'Time Off Log'!$B1354=""),"",'Time Off Log'!$B1354&amp;"|"&amp;INT(N('Time Off Log'!$A1354)))</f>
        <v/>
      </c>
      <c r="G1354" t="str">
        <f>IF(F1354="","",IF('Time Off Log'!$C1354="","•",IF(N('Time Off Log'!$D1354)&gt;=IF(Settings!$B$8="Days",1,Settings!$B$9),UPPER(LEFT('Time Off Log'!$C1354,1)),LOWER(LEFT('Time Off Log'!$C1354,1)))))</f>
        <v/>
      </c>
    </row>
    <row r="1355" spans="6:7" x14ac:dyDescent="0.25">
      <c r="F1355" t="str">
        <f>IF(OR('Time Off Log'!$A1355="",'Time Off Log'!$B1355=""),"",'Time Off Log'!$B1355&amp;"|"&amp;INT(N('Time Off Log'!$A1355)))</f>
        <v/>
      </c>
      <c r="G1355" t="str">
        <f>IF(F1355="","",IF('Time Off Log'!$C1355="","•",IF(N('Time Off Log'!$D1355)&gt;=IF(Settings!$B$8="Days",1,Settings!$B$9),UPPER(LEFT('Time Off Log'!$C1355,1)),LOWER(LEFT('Time Off Log'!$C1355,1)))))</f>
        <v/>
      </c>
    </row>
    <row r="1356" spans="6:7" x14ac:dyDescent="0.25">
      <c r="F1356" t="str">
        <f>IF(OR('Time Off Log'!$A1356="",'Time Off Log'!$B1356=""),"",'Time Off Log'!$B1356&amp;"|"&amp;INT(N('Time Off Log'!$A1356)))</f>
        <v/>
      </c>
      <c r="G1356" t="str">
        <f>IF(F1356="","",IF('Time Off Log'!$C1356="","•",IF(N('Time Off Log'!$D1356)&gt;=IF(Settings!$B$8="Days",1,Settings!$B$9),UPPER(LEFT('Time Off Log'!$C1356,1)),LOWER(LEFT('Time Off Log'!$C1356,1)))))</f>
        <v/>
      </c>
    </row>
    <row r="1357" spans="6:7" x14ac:dyDescent="0.25">
      <c r="F1357" t="str">
        <f>IF(OR('Time Off Log'!$A1357="",'Time Off Log'!$B1357=""),"",'Time Off Log'!$B1357&amp;"|"&amp;INT(N('Time Off Log'!$A1357)))</f>
        <v/>
      </c>
      <c r="G1357" t="str">
        <f>IF(F1357="","",IF('Time Off Log'!$C1357="","•",IF(N('Time Off Log'!$D1357)&gt;=IF(Settings!$B$8="Days",1,Settings!$B$9),UPPER(LEFT('Time Off Log'!$C1357,1)),LOWER(LEFT('Time Off Log'!$C1357,1)))))</f>
        <v/>
      </c>
    </row>
    <row r="1358" spans="6:7" x14ac:dyDescent="0.25">
      <c r="F1358" t="str">
        <f>IF(OR('Time Off Log'!$A1358="",'Time Off Log'!$B1358=""),"",'Time Off Log'!$B1358&amp;"|"&amp;INT(N('Time Off Log'!$A1358)))</f>
        <v/>
      </c>
      <c r="G1358" t="str">
        <f>IF(F1358="","",IF('Time Off Log'!$C1358="","•",IF(N('Time Off Log'!$D1358)&gt;=IF(Settings!$B$8="Days",1,Settings!$B$9),UPPER(LEFT('Time Off Log'!$C1358,1)),LOWER(LEFT('Time Off Log'!$C1358,1)))))</f>
        <v/>
      </c>
    </row>
    <row r="1359" spans="6:7" x14ac:dyDescent="0.25">
      <c r="F1359" t="str">
        <f>IF(OR('Time Off Log'!$A1359="",'Time Off Log'!$B1359=""),"",'Time Off Log'!$B1359&amp;"|"&amp;INT(N('Time Off Log'!$A1359)))</f>
        <v/>
      </c>
      <c r="G1359" t="str">
        <f>IF(F1359="","",IF('Time Off Log'!$C1359="","•",IF(N('Time Off Log'!$D1359)&gt;=IF(Settings!$B$8="Days",1,Settings!$B$9),UPPER(LEFT('Time Off Log'!$C1359,1)),LOWER(LEFT('Time Off Log'!$C1359,1)))))</f>
        <v/>
      </c>
    </row>
    <row r="1360" spans="6:7" x14ac:dyDescent="0.25">
      <c r="F1360" t="str">
        <f>IF(OR('Time Off Log'!$A1360="",'Time Off Log'!$B1360=""),"",'Time Off Log'!$B1360&amp;"|"&amp;INT(N('Time Off Log'!$A1360)))</f>
        <v/>
      </c>
      <c r="G1360" t="str">
        <f>IF(F1360="","",IF('Time Off Log'!$C1360="","•",IF(N('Time Off Log'!$D1360)&gt;=IF(Settings!$B$8="Days",1,Settings!$B$9),UPPER(LEFT('Time Off Log'!$C1360,1)),LOWER(LEFT('Time Off Log'!$C1360,1)))))</f>
        <v/>
      </c>
    </row>
    <row r="1361" spans="6:7" x14ac:dyDescent="0.25">
      <c r="F1361" t="str">
        <f>IF(OR('Time Off Log'!$A1361="",'Time Off Log'!$B1361=""),"",'Time Off Log'!$B1361&amp;"|"&amp;INT(N('Time Off Log'!$A1361)))</f>
        <v/>
      </c>
      <c r="G1361" t="str">
        <f>IF(F1361="","",IF('Time Off Log'!$C1361="","•",IF(N('Time Off Log'!$D1361)&gt;=IF(Settings!$B$8="Days",1,Settings!$B$9),UPPER(LEFT('Time Off Log'!$C1361,1)),LOWER(LEFT('Time Off Log'!$C1361,1)))))</f>
        <v/>
      </c>
    </row>
    <row r="1362" spans="6:7" x14ac:dyDescent="0.25">
      <c r="F1362" t="str">
        <f>IF(OR('Time Off Log'!$A1362="",'Time Off Log'!$B1362=""),"",'Time Off Log'!$B1362&amp;"|"&amp;INT(N('Time Off Log'!$A1362)))</f>
        <v/>
      </c>
      <c r="G1362" t="str">
        <f>IF(F1362="","",IF('Time Off Log'!$C1362="","•",IF(N('Time Off Log'!$D1362)&gt;=IF(Settings!$B$8="Days",1,Settings!$B$9),UPPER(LEFT('Time Off Log'!$C1362,1)),LOWER(LEFT('Time Off Log'!$C1362,1)))))</f>
        <v/>
      </c>
    </row>
    <row r="1363" spans="6:7" x14ac:dyDescent="0.25">
      <c r="F1363" t="str">
        <f>IF(OR('Time Off Log'!$A1363="",'Time Off Log'!$B1363=""),"",'Time Off Log'!$B1363&amp;"|"&amp;INT(N('Time Off Log'!$A1363)))</f>
        <v/>
      </c>
      <c r="G1363" t="str">
        <f>IF(F1363="","",IF('Time Off Log'!$C1363="","•",IF(N('Time Off Log'!$D1363)&gt;=IF(Settings!$B$8="Days",1,Settings!$B$9),UPPER(LEFT('Time Off Log'!$C1363,1)),LOWER(LEFT('Time Off Log'!$C1363,1)))))</f>
        <v/>
      </c>
    </row>
    <row r="1364" spans="6:7" x14ac:dyDescent="0.25">
      <c r="F1364" t="str">
        <f>IF(OR('Time Off Log'!$A1364="",'Time Off Log'!$B1364=""),"",'Time Off Log'!$B1364&amp;"|"&amp;INT(N('Time Off Log'!$A1364)))</f>
        <v/>
      </c>
      <c r="G1364" t="str">
        <f>IF(F1364="","",IF('Time Off Log'!$C1364="","•",IF(N('Time Off Log'!$D1364)&gt;=IF(Settings!$B$8="Days",1,Settings!$B$9),UPPER(LEFT('Time Off Log'!$C1364,1)),LOWER(LEFT('Time Off Log'!$C1364,1)))))</f>
        <v/>
      </c>
    </row>
    <row r="1365" spans="6:7" x14ac:dyDescent="0.25">
      <c r="F1365" t="str">
        <f>IF(OR('Time Off Log'!$A1365="",'Time Off Log'!$B1365=""),"",'Time Off Log'!$B1365&amp;"|"&amp;INT(N('Time Off Log'!$A1365)))</f>
        <v/>
      </c>
      <c r="G1365" t="str">
        <f>IF(F1365="","",IF('Time Off Log'!$C1365="","•",IF(N('Time Off Log'!$D1365)&gt;=IF(Settings!$B$8="Days",1,Settings!$B$9),UPPER(LEFT('Time Off Log'!$C1365,1)),LOWER(LEFT('Time Off Log'!$C1365,1)))))</f>
        <v/>
      </c>
    </row>
    <row r="1366" spans="6:7" x14ac:dyDescent="0.25">
      <c r="F1366" t="str">
        <f>IF(OR('Time Off Log'!$A1366="",'Time Off Log'!$B1366=""),"",'Time Off Log'!$B1366&amp;"|"&amp;INT(N('Time Off Log'!$A1366)))</f>
        <v/>
      </c>
      <c r="G1366" t="str">
        <f>IF(F1366="","",IF('Time Off Log'!$C1366="","•",IF(N('Time Off Log'!$D1366)&gt;=IF(Settings!$B$8="Days",1,Settings!$B$9),UPPER(LEFT('Time Off Log'!$C1366,1)),LOWER(LEFT('Time Off Log'!$C1366,1)))))</f>
        <v/>
      </c>
    </row>
    <row r="1367" spans="6:7" x14ac:dyDescent="0.25">
      <c r="F1367" t="str">
        <f>IF(OR('Time Off Log'!$A1367="",'Time Off Log'!$B1367=""),"",'Time Off Log'!$B1367&amp;"|"&amp;INT(N('Time Off Log'!$A1367)))</f>
        <v/>
      </c>
      <c r="G1367" t="str">
        <f>IF(F1367="","",IF('Time Off Log'!$C1367="","•",IF(N('Time Off Log'!$D1367)&gt;=IF(Settings!$B$8="Days",1,Settings!$B$9),UPPER(LEFT('Time Off Log'!$C1367,1)),LOWER(LEFT('Time Off Log'!$C1367,1)))))</f>
        <v/>
      </c>
    </row>
    <row r="1368" spans="6:7" x14ac:dyDescent="0.25">
      <c r="F1368" t="str">
        <f>IF(OR('Time Off Log'!$A1368="",'Time Off Log'!$B1368=""),"",'Time Off Log'!$B1368&amp;"|"&amp;INT(N('Time Off Log'!$A1368)))</f>
        <v/>
      </c>
      <c r="G1368" t="str">
        <f>IF(F1368="","",IF('Time Off Log'!$C1368="","•",IF(N('Time Off Log'!$D1368)&gt;=IF(Settings!$B$8="Days",1,Settings!$B$9),UPPER(LEFT('Time Off Log'!$C1368,1)),LOWER(LEFT('Time Off Log'!$C1368,1)))))</f>
        <v/>
      </c>
    </row>
    <row r="1369" spans="6:7" x14ac:dyDescent="0.25">
      <c r="F1369" t="str">
        <f>IF(OR('Time Off Log'!$A1369="",'Time Off Log'!$B1369=""),"",'Time Off Log'!$B1369&amp;"|"&amp;INT(N('Time Off Log'!$A1369)))</f>
        <v/>
      </c>
      <c r="G1369" t="str">
        <f>IF(F1369="","",IF('Time Off Log'!$C1369="","•",IF(N('Time Off Log'!$D1369)&gt;=IF(Settings!$B$8="Days",1,Settings!$B$9),UPPER(LEFT('Time Off Log'!$C1369,1)),LOWER(LEFT('Time Off Log'!$C1369,1)))))</f>
        <v/>
      </c>
    </row>
    <row r="1370" spans="6:7" x14ac:dyDescent="0.25">
      <c r="F1370" t="str">
        <f>IF(OR('Time Off Log'!$A1370="",'Time Off Log'!$B1370=""),"",'Time Off Log'!$B1370&amp;"|"&amp;INT(N('Time Off Log'!$A1370)))</f>
        <v/>
      </c>
      <c r="G1370" t="str">
        <f>IF(F1370="","",IF('Time Off Log'!$C1370="","•",IF(N('Time Off Log'!$D1370)&gt;=IF(Settings!$B$8="Days",1,Settings!$B$9),UPPER(LEFT('Time Off Log'!$C1370,1)),LOWER(LEFT('Time Off Log'!$C1370,1)))))</f>
        <v/>
      </c>
    </row>
    <row r="1371" spans="6:7" x14ac:dyDescent="0.25">
      <c r="F1371" t="str">
        <f>IF(OR('Time Off Log'!$A1371="",'Time Off Log'!$B1371=""),"",'Time Off Log'!$B1371&amp;"|"&amp;INT(N('Time Off Log'!$A1371)))</f>
        <v/>
      </c>
      <c r="G1371" t="str">
        <f>IF(F1371="","",IF('Time Off Log'!$C1371="","•",IF(N('Time Off Log'!$D1371)&gt;=IF(Settings!$B$8="Days",1,Settings!$B$9),UPPER(LEFT('Time Off Log'!$C1371,1)),LOWER(LEFT('Time Off Log'!$C1371,1)))))</f>
        <v/>
      </c>
    </row>
    <row r="1372" spans="6:7" x14ac:dyDescent="0.25">
      <c r="F1372" t="str">
        <f>IF(OR('Time Off Log'!$A1372="",'Time Off Log'!$B1372=""),"",'Time Off Log'!$B1372&amp;"|"&amp;INT(N('Time Off Log'!$A1372)))</f>
        <v/>
      </c>
      <c r="G1372" t="str">
        <f>IF(F1372="","",IF('Time Off Log'!$C1372="","•",IF(N('Time Off Log'!$D1372)&gt;=IF(Settings!$B$8="Days",1,Settings!$B$9),UPPER(LEFT('Time Off Log'!$C1372,1)),LOWER(LEFT('Time Off Log'!$C1372,1)))))</f>
        <v/>
      </c>
    </row>
    <row r="1373" spans="6:7" x14ac:dyDescent="0.25">
      <c r="F1373" t="str">
        <f>IF(OR('Time Off Log'!$A1373="",'Time Off Log'!$B1373=""),"",'Time Off Log'!$B1373&amp;"|"&amp;INT(N('Time Off Log'!$A1373)))</f>
        <v/>
      </c>
      <c r="G1373" t="str">
        <f>IF(F1373="","",IF('Time Off Log'!$C1373="","•",IF(N('Time Off Log'!$D1373)&gt;=IF(Settings!$B$8="Days",1,Settings!$B$9),UPPER(LEFT('Time Off Log'!$C1373,1)),LOWER(LEFT('Time Off Log'!$C1373,1)))))</f>
        <v/>
      </c>
    </row>
    <row r="1374" spans="6:7" x14ac:dyDescent="0.25">
      <c r="F1374" t="str">
        <f>IF(OR('Time Off Log'!$A1374="",'Time Off Log'!$B1374=""),"",'Time Off Log'!$B1374&amp;"|"&amp;INT(N('Time Off Log'!$A1374)))</f>
        <v/>
      </c>
      <c r="G1374" t="str">
        <f>IF(F1374="","",IF('Time Off Log'!$C1374="","•",IF(N('Time Off Log'!$D1374)&gt;=IF(Settings!$B$8="Days",1,Settings!$B$9),UPPER(LEFT('Time Off Log'!$C1374,1)),LOWER(LEFT('Time Off Log'!$C1374,1)))))</f>
        <v/>
      </c>
    </row>
    <row r="1375" spans="6:7" x14ac:dyDescent="0.25">
      <c r="F1375" t="str">
        <f>IF(OR('Time Off Log'!$A1375="",'Time Off Log'!$B1375=""),"",'Time Off Log'!$B1375&amp;"|"&amp;INT(N('Time Off Log'!$A1375)))</f>
        <v/>
      </c>
      <c r="G1375" t="str">
        <f>IF(F1375="","",IF('Time Off Log'!$C1375="","•",IF(N('Time Off Log'!$D1375)&gt;=IF(Settings!$B$8="Days",1,Settings!$B$9),UPPER(LEFT('Time Off Log'!$C1375,1)),LOWER(LEFT('Time Off Log'!$C1375,1)))))</f>
        <v/>
      </c>
    </row>
    <row r="1376" spans="6:7" x14ac:dyDescent="0.25">
      <c r="F1376" t="str">
        <f>IF(OR('Time Off Log'!$A1376="",'Time Off Log'!$B1376=""),"",'Time Off Log'!$B1376&amp;"|"&amp;INT(N('Time Off Log'!$A1376)))</f>
        <v/>
      </c>
      <c r="G1376" t="str">
        <f>IF(F1376="","",IF('Time Off Log'!$C1376="","•",IF(N('Time Off Log'!$D1376)&gt;=IF(Settings!$B$8="Days",1,Settings!$B$9),UPPER(LEFT('Time Off Log'!$C1376,1)),LOWER(LEFT('Time Off Log'!$C1376,1)))))</f>
        <v/>
      </c>
    </row>
    <row r="1377" spans="6:7" x14ac:dyDescent="0.25">
      <c r="F1377" t="str">
        <f>IF(OR('Time Off Log'!$A1377="",'Time Off Log'!$B1377=""),"",'Time Off Log'!$B1377&amp;"|"&amp;INT(N('Time Off Log'!$A1377)))</f>
        <v/>
      </c>
      <c r="G1377" t="str">
        <f>IF(F1377="","",IF('Time Off Log'!$C1377="","•",IF(N('Time Off Log'!$D1377)&gt;=IF(Settings!$B$8="Days",1,Settings!$B$9),UPPER(LEFT('Time Off Log'!$C1377,1)),LOWER(LEFT('Time Off Log'!$C1377,1)))))</f>
        <v/>
      </c>
    </row>
    <row r="1378" spans="6:7" x14ac:dyDescent="0.25">
      <c r="F1378" t="str">
        <f>IF(OR('Time Off Log'!$A1378="",'Time Off Log'!$B1378=""),"",'Time Off Log'!$B1378&amp;"|"&amp;INT(N('Time Off Log'!$A1378)))</f>
        <v/>
      </c>
      <c r="G1378" t="str">
        <f>IF(F1378="","",IF('Time Off Log'!$C1378="","•",IF(N('Time Off Log'!$D1378)&gt;=IF(Settings!$B$8="Days",1,Settings!$B$9),UPPER(LEFT('Time Off Log'!$C1378,1)),LOWER(LEFT('Time Off Log'!$C1378,1)))))</f>
        <v/>
      </c>
    </row>
    <row r="1379" spans="6:7" x14ac:dyDescent="0.25">
      <c r="F1379" t="str">
        <f>IF(OR('Time Off Log'!$A1379="",'Time Off Log'!$B1379=""),"",'Time Off Log'!$B1379&amp;"|"&amp;INT(N('Time Off Log'!$A1379)))</f>
        <v/>
      </c>
      <c r="G1379" t="str">
        <f>IF(F1379="","",IF('Time Off Log'!$C1379="","•",IF(N('Time Off Log'!$D1379)&gt;=IF(Settings!$B$8="Days",1,Settings!$B$9),UPPER(LEFT('Time Off Log'!$C1379,1)),LOWER(LEFT('Time Off Log'!$C1379,1)))))</f>
        <v/>
      </c>
    </row>
    <row r="1380" spans="6:7" x14ac:dyDescent="0.25">
      <c r="F1380" t="str">
        <f>IF(OR('Time Off Log'!$A1380="",'Time Off Log'!$B1380=""),"",'Time Off Log'!$B1380&amp;"|"&amp;INT(N('Time Off Log'!$A1380)))</f>
        <v/>
      </c>
      <c r="G1380" t="str">
        <f>IF(F1380="","",IF('Time Off Log'!$C1380="","•",IF(N('Time Off Log'!$D1380)&gt;=IF(Settings!$B$8="Days",1,Settings!$B$9),UPPER(LEFT('Time Off Log'!$C1380,1)),LOWER(LEFT('Time Off Log'!$C1380,1)))))</f>
        <v/>
      </c>
    </row>
    <row r="1381" spans="6:7" x14ac:dyDescent="0.25">
      <c r="F1381" t="str">
        <f>IF(OR('Time Off Log'!$A1381="",'Time Off Log'!$B1381=""),"",'Time Off Log'!$B1381&amp;"|"&amp;INT(N('Time Off Log'!$A1381)))</f>
        <v/>
      </c>
      <c r="G1381" t="str">
        <f>IF(F1381="","",IF('Time Off Log'!$C1381="","•",IF(N('Time Off Log'!$D1381)&gt;=IF(Settings!$B$8="Days",1,Settings!$B$9),UPPER(LEFT('Time Off Log'!$C1381,1)),LOWER(LEFT('Time Off Log'!$C1381,1)))))</f>
        <v/>
      </c>
    </row>
    <row r="1382" spans="6:7" x14ac:dyDescent="0.25">
      <c r="F1382" t="str">
        <f>IF(OR('Time Off Log'!$A1382="",'Time Off Log'!$B1382=""),"",'Time Off Log'!$B1382&amp;"|"&amp;INT(N('Time Off Log'!$A1382)))</f>
        <v/>
      </c>
      <c r="G1382" t="str">
        <f>IF(F1382="","",IF('Time Off Log'!$C1382="","•",IF(N('Time Off Log'!$D1382)&gt;=IF(Settings!$B$8="Days",1,Settings!$B$9),UPPER(LEFT('Time Off Log'!$C1382,1)),LOWER(LEFT('Time Off Log'!$C1382,1)))))</f>
        <v/>
      </c>
    </row>
    <row r="1383" spans="6:7" x14ac:dyDescent="0.25">
      <c r="F1383" t="str">
        <f>IF(OR('Time Off Log'!$A1383="",'Time Off Log'!$B1383=""),"",'Time Off Log'!$B1383&amp;"|"&amp;INT(N('Time Off Log'!$A1383)))</f>
        <v/>
      </c>
      <c r="G1383" t="str">
        <f>IF(F1383="","",IF('Time Off Log'!$C1383="","•",IF(N('Time Off Log'!$D1383)&gt;=IF(Settings!$B$8="Days",1,Settings!$B$9),UPPER(LEFT('Time Off Log'!$C1383,1)),LOWER(LEFT('Time Off Log'!$C1383,1)))))</f>
        <v/>
      </c>
    </row>
    <row r="1384" spans="6:7" x14ac:dyDescent="0.25">
      <c r="F1384" t="str">
        <f>IF(OR('Time Off Log'!$A1384="",'Time Off Log'!$B1384=""),"",'Time Off Log'!$B1384&amp;"|"&amp;INT(N('Time Off Log'!$A1384)))</f>
        <v/>
      </c>
      <c r="G1384" t="str">
        <f>IF(F1384="","",IF('Time Off Log'!$C1384="","•",IF(N('Time Off Log'!$D1384)&gt;=IF(Settings!$B$8="Days",1,Settings!$B$9),UPPER(LEFT('Time Off Log'!$C1384,1)),LOWER(LEFT('Time Off Log'!$C1384,1)))))</f>
        <v/>
      </c>
    </row>
    <row r="1385" spans="6:7" x14ac:dyDescent="0.25">
      <c r="F1385" t="str">
        <f>IF(OR('Time Off Log'!$A1385="",'Time Off Log'!$B1385=""),"",'Time Off Log'!$B1385&amp;"|"&amp;INT(N('Time Off Log'!$A1385)))</f>
        <v/>
      </c>
      <c r="G1385" t="str">
        <f>IF(F1385="","",IF('Time Off Log'!$C1385="","•",IF(N('Time Off Log'!$D1385)&gt;=IF(Settings!$B$8="Days",1,Settings!$B$9),UPPER(LEFT('Time Off Log'!$C1385,1)),LOWER(LEFT('Time Off Log'!$C1385,1)))))</f>
        <v/>
      </c>
    </row>
    <row r="1386" spans="6:7" x14ac:dyDescent="0.25">
      <c r="F1386" t="str">
        <f>IF(OR('Time Off Log'!$A1386="",'Time Off Log'!$B1386=""),"",'Time Off Log'!$B1386&amp;"|"&amp;INT(N('Time Off Log'!$A1386)))</f>
        <v/>
      </c>
      <c r="G1386" t="str">
        <f>IF(F1386="","",IF('Time Off Log'!$C1386="","•",IF(N('Time Off Log'!$D1386)&gt;=IF(Settings!$B$8="Days",1,Settings!$B$9),UPPER(LEFT('Time Off Log'!$C1386,1)),LOWER(LEFT('Time Off Log'!$C1386,1)))))</f>
        <v/>
      </c>
    </row>
    <row r="1387" spans="6:7" x14ac:dyDescent="0.25">
      <c r="F1387" t="str">
        <f>IF(OR('Time Off Log'!$A1387="",'Time Off Log'!$B1387=""),"",'Time Off Log'!$B1387&amp;"|"&amp;INT(N('Time Off Log'!$A1387)))</f>
        <v/>
      </c>
      <c r="G1387" t="str">
        <f>IF(F1387="","",IF('Time Off Log'!$C1387="","•",IF(N('Time Off Log'!$D1387)&gt;=IF(Settings!$B$8="Days",1,Settings!$B$9),UPPER(LEFT('Time Off Log'!$C1387,1)),LOWER(LEFT('Time Off Log'!$C1387,1)))))</f>
        <v/>
      </c>
    </row>
    <row r="1388" spans="6:7" x14ac:dyDescent="0.25">
      <c r="F1388" t="str">
        <f>IF(OR('Time Off Log'!$A1388="",'Time Off Log'!$B1388=""),"",'Time Off Log'!$B1388&amp;"|"&amp;INT(N('Time Off Log'!$A1388)))</f>
        <v/>
      </c>
      <c r="G1388" t="str">
        <f>IF(F1388="","",IF('Time Off Log'!$C1388="","•",IF(N('Time Off Log'!$D1388)&gt;=IF(Settings!$B$8="Days",1,Settings!$B$9),UPPER(LEFT('Time Off Log'!$C1388,1)),LOWER(LEFT('Time Off Log'!$C1388,1)))))</f>
        <v/>
      </c>
    </row>
    <row r="1389" spans="6:7" x14ac:dyDescent="0.25">
      <c r="F1389" t="str">
        <f>IF(OR('Time Off Log'!$A1389="",'Time Off Log'!$B1389=""),"",'Time Off Log'!$B1389&amp;"|"&amp;INT(N('Time Off Log'!$A1389)))</f>
        <v/>
      </c>
      <c r="G1389" t="str">
        <f>IF(F1389="","",IF('Time Off Log'!$C1389="","•",IF(N('Time Off Log'!$D1389)&gt;=IF(Settings!$B$8="Days",1,Settings!$B$9),UPPER(LEFT('Time Off Log'!$C1389,1)),LOWER(LEFT('Time Off Log'!$C1389,1)))))</f>
        <v/>
      </c>
    </row>
    <row r="1390" spans="6:7" x14ac:dyDescent="0.25">
      <c r="F1390" t="str">
        <f>IF(OR('Time Off Log'!$A1390="",'Time Off Log'!$B1390=""),"",'Time Off Log'!$B1390&amp;"|"&amp;INT(N('Time Off Log'!$A1390)))</f>
        <v/>
      </c>
      <c r="G1390" t="str">
        <f>IF(F1390="","",IF('Time Off Log'!$C1390="","•",IF(N('Time Off Log'!$D1390)&gt;=IF(Settings!$B$8="Days",1,Settings!$B$9),UPPER(LEFT('Time Off Log'!$C1390,1)),LOWER(LEFT('Time Off Log'!$C1390,1)))))</f>
        <v/>
      </c>
    </row>
    <row r="1391" spans="6:7" x14ac:dyDescent="0.25">
      <c r="F1391" t="str">
        <f>IF(OR('Time Off Log'!$A1391="",'Time Off Log'!$B1391=""),"",'Time Off Log'!$B1391&amp;"|"&amp;INT(N('Time Off Log'!$A1391)))</f>
        <v/>
      </c>
      <c r="G1391" t="str">
        <f>IF(F1391="","",IF('Time Off Log'!$C1391="","•",IF(N('Time Off Log'!$D1391)&gt;=IF(Settings!$B$8="Days",1,Settings!$B$9),UPPER(LEFT('Time Off Log'!$C1391,1)),LOWER(LEFT('Time Off Log'!$C1391,1)))))</f>
        <v/>
      </c>
    </row>
    <row r="1392" spans="6:7" x14ac:dyDescent="0.25">
      <c r="F1392" t="str">
        <f>IF(OR('Time Off Log'!$A1392="",'Time Off Log'!$B1392=""),"",'Time Off Log'!$B1392&amp;"|"&amp;INT(N('Time Off Log'!$A1392)))</f>
        <v/>
      </c>
      <c r="G1392" t="str">
        <f>IF(F1392="","",IF('Time Off Log'!$C1392="","•",IF(N('Time Off Log'!$D1392)&gt;=IF(Settings!$B$8="Days",1,Settings!$B$9),UPPER(LEFT('Time Off Log'!$C1392,1)),LOWER(LEFT('Time Off Log'!$C1392,1)))))</f>
        <v/>
      </c>
    </row>
    <row r="1393" spans="6:7" x14ac:dyDescent="0.25">
      <c r="F1393" t="str">
        <f>IF(OR('Time Off Log'!$A1393="",'Time Off Log'!$B1393=""),"",'Time Off Log'!$B1393&amp;"|"&amp;INT(N('Time Off Log'!$A1393)))</f>
        <v/>
      </c>
      <c r="G1393" t="str">
        <f>IF(F1393="","",IF('Time Off Log'!$C1393="","•",IF(N('Time Off Log'!$D1393)&gt;=IF(Settings!$B$8="Days",1,Settings!$B$9),UPPER(LEFT('Time Off Log'!$C1393,1)),LOWER(LEFT('Time Off Log'!$C1393,1)))))</f>
        <v/>
      </c>
    </row>
    <row r="1394" spans="6:7" x14ac:dyDescent="0.25">
      <c r="F1394" t="str">
        <f>IF(OR('Time Off Log'!$A1394="",'Time Off Log'!$B1394=""),"",'Time Off Log'!$B1394&amp;"|"&amp;INT(N('Time Off Log'!$A1394)))</f>
        <v/>
      </c>
      <c r="G1394" t="str">
        <f>IF(F1394="","",IF('Time Off Log'!$C1394="","•",IF(N('Time Off Log'!$D1394)&gt;=IF(Settings!$B$8="Days",1,Settings!$B$9),UPPER(LEFT('Time Off Log'!$C1394,1)),LOWER(LEFT('Time Off Log'!$C1394,1)))))</f>
        <v/>
      </c>
    </row>
    <row r="1395" spans="6:7" x14ac:dyDescent="0.25">
      <c r="F1395" t="str">
        <f>IF(OR('Time Off Log'!$A1395="",'Time Off Log'!$B1395=""),"",'Time Off Log'!$B1395&amp;"|"&amp;INT(N('Time Off Log'!$A1395)))</f>
        <v/>
      </c>
      <c r="G1395" t="str">
        <f>IF(F1395="","",IF('Time Off Log'!$C1395="","•",IF(N('Time Off Log'!$D1395)&gt;=IF(Settings!$B$8="Days",1,Settings!$B$9),UPPER(LEFT('Time Off Log'!$C1395,1)),LOWER(LEFT('Time Off Log'!$C1395,1)))))</f>
        <v/>
      </c>
    </row>
    <row r="1396" spans="6:7" x14ac:dyDescent="0.25">
      <c r="F1396" t="str">
        <f>IF(OR('Time Off Log'!$A1396="",'Time Off Log'!$B1396=""),"",'Time Off Log'!$B1396&amp;"|"&amp;INT(N('Time Off Log'!$A1396)))</f>
        <v/>
      </c>
      <c r="G1396" t="str">
        <f>IF(F1396="","",IF('Time Off Log'!$C1396="","•",IF(N('Time Off Log'!$D1396)&gt;=IF(Settings!$B$8="Days",1,Settings!$B$9),UPPER(LEFT('Time Off Log'!$C1396,1)),LOWER(LEFT('Time Off Log'!$C1396,1)))))</f>
        <v/>
      </c>
    </row>
    <row r="1397" spans="6:7" x14ac:dyDescent="0.25">
      <c r="F1397" t="str">
        <f>IF(OR('Time Off Log'!$A1397="",'Time Off Log'!$B1397=""),"",'Time Off Log'!$B1397&amp;"|"&amp;INT(N('Time Off Log'!$A1397)))</f>
        <v/>
      </c>
      <c r="G1397" t="str">
        <f>IF(F1397="","",IF('Time Off Log'!$C1397="","•",IF(N('Time Off Log'!$D1397)&gt;=IF(Settings!$B$8="Days",1,Settings!$B$9),UPPER(LEFT('Time Off Log'!$C1397,1)),LOWER(LEFT('Time Off Log'!$C1397,1)))))</f>
        <v/>
      </c>
    </row>
    <row r="1398" spans="6:7" x14ac:dyDescent="0.25">
      <c r="F1398" t="str">
        <f>IF(OR('Time Off Log'!$A1398="",'Time Off Log'!$B1398=""),"",'Time Off Log'!$B1398&amp;"|"&amp;INT(N('Time Off Log'!$A1398)))</f>
        <v/>
      </c>
      <c r="G1398" t="str">
        <f>IF(F1398="","",IF('Time Off Log'!$C1398="","•",IF(N('Time Off Log'!$D1398)&gt;=IF(Settings!$B$8="Days",1,Settings!$B$9),UPPER(LEFT('Time Off Log'!$C1398,1)),LOWER(LEFT('Time Off Log'!$C1398,1)))))</f>
        <v/>
      </c>
    </row>
    <row r="1399" spans="6:7" x14ac:dyDescent="0.25">
      <c r="F1399" t="str">
        <f>IF(OR('Time Off Log'!$A1399="",'Time Off Log'!$B1399=""),"",'Time Off Log'!$B1399&amp;"|"&amp;INT(N('Time Off Log'!$A1399)))</f>
        <v/>
      </c>
      <c r="G1399" t="str">
        <f>IF(F1399="","",IF('Time Off Log'!$C1399="","•",IF(N('Time Off Log'!$D1399)&gt;=IF(Settings!$B$8="Days",1,Settings!$B$9),UPPER(LEFT('Time Off Log'!$C1399,1)),LOWER(LEFT('Time Off Log'!$C1399,1)))))</f>
        <v/>
      </c>
    </row>
    <row r="1400" spans="6:7" x14ac:dyDescent="0.25">
      <c r="F1400" t="str">
        <f>IF(OR('Time Off Log'!$A1400="",'Time Off Log'!$B1400=""),"",'Time Off Log'!$B1400&amp;"|"&amp;INT(N('Time Off Log'!$A1400)))</f>
        <v/>
      </c>
      <c r="G1400" t="str">
        <f>IF(F1400="","",IF('Time Off Log'!$C1400="","•",IF(N('Time Off Log'!$D1400)&gt;=IF(Settings!$B$8="Days",1,Settings!$B$9),UPPER(LEFT('Time Off Log'!$C1400,1)),LOWER(LEFT('Time Off Log'!$C1400,1)))))</f>
        <v/>
      </c>
    </row>
    <row r="1401" spans="6:7" x14ac:dyDescent="0.25">
      <c r="F1401" t="str">
        <f>IF(OR('Time Off Log'!$A1401="",'Time Off Log'!$B1401=""),"",'Time Off Log'!$B1401&amp;"|"&amp;INT(N('Time Off Log'!$A1401)))</f>
        <v/>
      </c>
      <c r="G1401" t="str">
        <f>IF(F1401="","",IF('Time Off Log'!$C1401="","•",IF(N('Time Off Log'!$D1401)&gt;=IF(Settings!$B$8="Days",1,Settings!$B$9),UPPER(LEFT('Time Off Log'!$C1401,1)),LOWER(LEFT('Time Off Log'!$C1401,1)))))</f>
        <v/>
      </c>
    </row>
    <row r="1402" spans="6:7" x14ac:dyDescent="0.25">
      <c r="F1402" t="str">
        <f>IF(OR('Time Off Log'!$A1402="",'Time Off Log'!$B1402=""),"",'Time Off Log'!$B1402&amp;"|"&amp;INT(N('Time Off Log'!$A1402)))</f>
        <v/>
      </c>
      <c r="G1402" t="str">
        <f>IF(F1402="","",IF('Time Off Log'!$C1402="","•",IF(N('Time Off Log'!$D1402)&gt;=IF(Settings!$B$8="Days",1,Settings!$B$9),UPPER(LEFT('Time Off Log'!$C1402,1)),LOWER(LEFT('Time Off Log'!$C1402,1)))))</f>
        <v/>
      </c>
    </row>
    <row r="1403" spans="6:7" x14ac:dyDescent="0.25">
      <c r="F1403" t="str">
        <f>IF(OR('Time Off Log'!$A1403="",'Time Off Log'!$B1403=""),"",'Time Off Log'!$B1403&amp;"|"&amp;INT(N('Time Off Log'!$A1403)))</f>
        <v/>
      </c>
      <c r="G1403" t="str">
        <f>IF(F1403="","",IF('Time Off Log'!$C1403="","•",IF(N('Time Off Log'!$D1403)&gt;=IF(Settings!$B$8="Days",1,Settings!$B$9),UPPER(LEFT('Time Off Log'!$C1403,1)),LOWER(LEFT('Time Off Log'!$C1403,1)))))</f>
        <v/>
      </c>
    </row>
    <row r="1404" spans="6:7" x14ac:dyDescent="0.25">
      <c r="F1404" t="str">
        <f>IF(OR('Time Off Log'!$A1404="",'Time Off Log'!$B1404=""),"",'Time Off Log'!$B1404&amp;"|"&amp;INT(N('Time Off Log'!$A1404)))</f>
        <v/>
      </c>
      <c r="G1404" t="str">
        <f>IF(F1404="","",IF('Time Off Log'!$C1404="","•",IF(N('Time Off Log'!$D1404)&gt;=IF(Settings!$B$8="Days",1,Settings!$B$9),UPPER(LEFT('Time Off Log'!$C1404,1)),LOWER(LEFT('Time Off Log'!$C1404,1)))))</f>
        <v/>
      </c>
    </row>
    <row r="1405" spans="6:7" x14ac:dyDescent="0.25">
      <c r="F1405" t="str">
        <f>IF(OR('Time Off Log'!$A1405="",'Time Off Log'!$B1405=""),"",'Time Off Log'!$B1405&amp;"|"&amp;INT(N('Time Off Log'!$A1405)))</f>
        <v/>
      </c>
      <c r="G1405" t="str">
        <f>IF(F1405="","",IF('Time Off Log'!$C1405="","•",IF(N('Time Off Log'!$D1405)&gt;=IF(Settings!$B$8="Days",1,Settings!$B$9),UPPER(LEFT('Time Off Log'!$C1405,1)),LOWER(LEFT('Time Off Log'!$C1405,1)))))</f>
        <v/>
      </c>
    </row>
    <row r="1406" spans="6:7" x14ac:dyDescent="0.25">
      <c r="F1406" t="str">
        <f>IF(OR('Time Off Log'!$A1406="",'Time Off Log'!$B1406=""),"",'Time Off Log'!$B1406&amp;"|"&amp;INT(N('Time Off Log'!$A1406)))</f>
        <v/>
      </c>
      <c r="G1406" t="str">
        <f>IF(F1406="","",IF('Time Off Log'!$C1406="","•",IF(N('Time Off Log'!$D1406)&gt;=IF(Settings!$B$8="Days",1,Settings!$B$9),UPPER(LEFT('Time Off Log'!$C1406,1)),LOWER(LEFT('Time Off Log'!$C1406,1)))))</f>
        <v/>
      </c>
    </row>
    <row r="1407" spans="6:7" x14ac:dyDescent="0.25">
      <c r="F1407" t="str">
        <f>IF(OR('Time Off Log'!$A1407="",'Time Off Log'!$B1407=""),"",'Time Off Log'!$B1407&amp;"|"&amp;INT(N('Time Off Log'!$A1407)))</f>
        <v/>
      </c>
      <c r="G1407" t="str">
        <f>IF(F1407="","",IF('Time Off Log'!$C1407="","•",IF(N('Time Off Log'!$D1407)&gt;=IF(Settings!$B$8="Days",1,Settings!$B$9),UPPER(LEFT('Time Off Log'!$C1407,1)),LOWER(LEFT('Time Off Log'!$C1407,1)))))</f>
        <v/>
      </c>
    </row>
    <row r="1408" spans="6:7" x14ac:dyDescent="0.25">
      <c r="F1408" t="str">
        <f>IF(OR('Time Off Log'!$A1408="",'Time Off Log'!$B1408=""),"",'Time Off Log'!$B1408&amp;"|"&amp;INT(N('Time Off Log'!$A1408)))</f>
        <v/>
      </c>
      <c r="G1408" t="str">
        <f>IF(F1408="","",IF('Time Off Log'!$C1408="","•",IF(N('Time Off Log'!$D1408)&gt;=IF(Settings!$B$8="Days",1,Settings!$B$9),UPPER(LEFT('Time Off Log'!$C1408,1)),LOWER(LEFT('Time Off Log'!$C1408,1)))))</f>
        <v/>
      </c>
    </row>
    <row r="1409" spans="6:7" x14ac:dyDescent="0.25">
      <c r="F1409" t="str">
        <f>IF(OR('Time Off Log'!$A1409="",'Time Off Log'!$B1409=""),"",'Time Off Log'!$B1409&amp;"|"&amp;INT(N('Time Off Log'!$A1409)))</f>
        <v/>
      </c>
      <c r="G1409" t="str">
        <f>IF(F1409="","",IF('Time Off Log'!$C1409="","•",IF(N('Time Off Log'!$D1409)&gt;=IF(Settings!$B$8="Days",1,Settings!$B$9),UPPER(LEFT('Time Off Log'!$C1409,1)),LOWER(LEFT('Time Off Log'!$C1409,1)))))</f>
        <v/>
      </c>
    </row>
    <row r="1410" spans="6:7" x14ac:dyDescent="0.25">
      <c r="F1410" t="str">
        <f>IF(OR('Time Off Log'!$A1410="",'Time Off Log'!$B1410=""),"",'Time Off Log'!$B1410&amp;"|"&amp;INT(N('Time Off Log'!$A1410)))</f>
        <v/>
      </c>
      <c r="G1410" t="str">
        <f>IF(F1410="","",IF('Time Off Log'!$C1410="","•",IF(N('Time Off Log'!$D1410)&gt;=IF(Settings!$B$8="Days",1,Settings!$B$9),UPPER(LEFT('Time Off Log'!$C1410,1)),LOWER(LEFT('Time Off Log'!$C1410,1)))))</f>
        <v/>
      </c>
    </row>
    <row r="1411" spans="6:7" x14ac:dyDescent="0.25">
      <c r="F1411" t="str">
        <f>IF(OR('Time Off Log'!$A1411="",'Time Off Log'!$B1411=""),"",'Time Off Log'!$B1411&amp;"|"&amp;INT(N('Time Off Log'!$A1411)))</f>
        <v/>
      </c>
      <c r="G1411" t="str">
        <f>IF(F1411="","",IF('Time Off Log'!$C1411="","•",IF(N('Time Off Log'!$D1411)&gt;=IF(Settings!$B$8="Days",1,Settings!$B$9),UPPER(LEFT('Time Off Log'!$C1411,1)),LOWER(LEFT('Time Off Log'!$C1411,1)))))</f>
        <v/>
      </c>
    </row>
    <row r="1412" spans="6:7" x14ac:dyDescent="0.25">
      <c r="F1412" t="str">
        <f>IF(OR('Time Off Log'!$A1412="",'Time Off Log'!$B1412=""),"",'Time Off Log'!$B1412&amp;"|"&amp;INT(N('Time Off Log'!$A1412)))</f>
        <v/>
      </c>
      <c r="G1412" t="str">
        <f>IF(F1412="","",IF('Time Off Log'!$C1412="","•",IF(N('Time Off Log'!$D1412)&gt;=IF(Settings!$B$8="Days",1,Settings!$B$9),UPPER(LEFT('Time Off Log'!$C1412,1)),LOWER(LEFT('Time Off Log'!$C1412,1)))))</f>
        <v/>
      </c>
    </row>
    <row r="1413" spans="6:7" x14ac:dyDescent="0.25">
      <c r="F1413" t="str">
        <f>IF(OR('Time Off Log'!$A1413="",'Time Off Log'!$B1413=""),"",'Time Off Log'!$B1413&amp;"|"&amp;INT(N('Time Off Log'!$A1413)))</f>
        <v/>
      </c>
      <c r="G1413" t="str">
        <f>IF(F1413="","",IF('Time Off Log'!$C1413="","•",IF(N('Time Off Log'!$D1413)&gt;=IF(Settings!$B$8="Days",1,Settings!$B$9),UPPER(LEFT('Time Off Log'!$C1413,1)),LOWER(LEFT('Time Off Log'!$C1413,1)))))</f>
        <v/>
      </c>
    </row>
    <row r="1414" spans="6:7" x14ac:dyDescent="0.25">
      <c r="F1414" t="str">
        <f>IF(OR('Time Off Log'!$A1414="",'Time Off Log'!$B1414=""),"",'Time Off Log'!$B1414&amp;"|"&amp;INT(N('Time Off Log'!$A1414)))</f>
        <v/>
      </c>
      <c r="G1414" t="str">
        <f>IF(F1414="","",IF('Time Off Log'!$C1414="","•",IF(N('Time Off Log'!$D1414)&gt;=IF(Settings!$B$8="Days",1,Settings!$B$9),UPPER(LEFT('Time Off Log'!$C1414,1)),LOWER(LEFT('Time Off Log'!$C1414,1)))))</f>
        <v/>
      </c>
    </row>
    <row r="1415" spans="6:7" x14ac:dyDescent="0.25">
      <c r="F1415" t="str">
        <f>IF(OR('Time Off Log'!$A1415="",'Time Off Log'!$B1415=""),"",'Time Off Log'!$B1415&amp;"|"&amp;INT(N('Time Off Log'!$A1415)))</f>
        <v/>
      </c>
      <c r="G1415" t="str">
        <f>IF(F1415="","",IF('Time Off Log'!$C1415="","•",IF(N('Time Off Log'!$D1415)&gt;=IF(Settings!$B$8="Days",1,Settings!$B$9),UPPER(LEFT('Time Off Log'!$C1415,1)),LOWER(LEFT('Time Off Log'!$C1415,1)))))</f>
        <v/>
      </c>
    </row>
    <row r="1416" spans="6:7" x14ac:dyDescent="0.25">
      <c r="F1416" t="str">
        <f>IF(OR('Time Off Log'!$A1416="",'Time Off Log'!$B1416=""),"",'Time Off Log'!$B1416&amp;"|"&amp;INT(N('Time Off Log'!$A1416)))</f>
        <v/>
      </c>
      <c r="G1416" t="str">
        <f>IF(F1416="","",IF('Time Off Log'!$C1416="","•",IF(N('Time Off Log'!$D1416)&gt;=IF(Settings!$B$8="Days",1,Settings!$B$9),UPPER(LEFT('Time Off Log'!$C1416,1)),LOWER(LEFT('Time Off Log'!$C1416,1)))))</f>
        <v/>
      </c>
    </row>
    <row r="1417" spans="6:7" x14ac:dyDescent="0.25">
      <c r="F1417" t="str">
        <f>IF(OR('Time Off Log'!$A1417="",'Time Off Log'!$B1417=""),"",'Time Off Log'!$B1417&amp;"|"&amp;INT(N('Time Off Log'!$A1417)))</f>
        <v/>
      </c>
      <c r="G1417" t="str">
        <f>IF(F1417="","",IF('Time Off Log'!$C1417="","•",IF(N('Time Off Log'!$D1417)&gt;=IF(Settings!$B$8="Days",1,Settings!$B$9),UPPER(LEFT('Time Off Log'!$C1417,1)),LOWER(LEFT('Time Off Log'!$C1417,1)))))</f>
        <v/>
      </c>
    </row>
    <row r="1418" spans="6:7" x14ac:dyDescent="0.25">
      <c r="F1418" t="str">
        <f>IF(OR('Time Off Log'!$A1418="",'Time Off Log'!$B1418=""),"",'Time Off Log'!$B1418&amp;"|"&amp;INT(N('Time Off Log'!$A1418)))</f>
        <v/>
      </c>
      <c r="G1418" t="str">
        <f>IF(F1418="","",IF('Time Off Log'!$C1418="","•",IF(N('Time Off Log'!$D1418)&gt;=IF(Settings!$B$8="Days",1,Settings!$B$9),UPPER(LEFT('Time Off Log'!$C1418,1)),LOWER(LEFT('Time Off Log'!$C1418,1)))))</f>
        <v/>
      </c>
    </row>
    <row r="1419" spans="6:7" x14ac:dyDescent="0.25">
      <c r="F1419" t="str">
        <f>IF(OR('Time Off Log'!$A1419="",'Time Off Log'!$B1419=""),"",'Time Off Log'!$B1419&amp;"|"&amp;INT(N('Time Off Log'!$A1419)))</f>
        <v/>
      </c>
      <c r="G1419" t="str">
        <f>IF(F1419="","",IF('Time Off Log'!$C1419="","•",IF(N('Time Off Log'!$D1419)&gt;=IF(Settings!$B$8="Days",1,Settings!$B$9),UPPER(LEFT('Time Off Log'!$C1419,1)),LOWER(LEFT('Time Off Log'!$C1419,1)))))</f>
        <v/>
      </c>
    </row>
    <row r="1420" spans="6:7" x14ac:dyDescent="0.25">
      <c r="F1420" t="str">
        <f>IF(OR('Time Off Log'!$A1420="",'Time Off Log'!$B1420=""),"",'Time Off Log'!$B1420&amp;"|"&amp;INT(N('Time Off Log'!$A1420)))</f>
        <v/>
      </c>
      <c r="G1420" t="str">
        <f>IF(F1420="","",IF('Time Off Log'!$C1420="","•",IF(N('Time Off Log'!$D1420)&gt;=IF(Settings!$B$8="Days",1,Settings!$B$9),UPPER(LEFT('Time Off Log'!$C1420,1)),LOWER(LEFT('Time Off Log'!$C1420,1)))))</f>
        <v/>
      </c>
    </row>
    <row r="1421" spans="6:7" x14ac:dyDescent="0.25">
      <c r="F1421" t="str">
        <f>IF(OR('Time Off Log'!$A1421="",'Time Off Log'!$B1421=""),"",'Time Off Log'!$B1421&amp;"|"&amp;INT(N('Time Off Log'!$A1421)))</f>
        <v/>
      </c>
      <c r="G1421" t="str">
        <f>IF(F1421="","",IF('Time Off Log'!$C1421="","•",IF(N('Time Off Log'!$D1421)&gt;=IF(Settings!$B$8="Days",1,Settings!$B$9),UPPER(LEFT('Time Off Log'!$C1421,1)),LOWER(LEFT('Time Off Log'!$C1421,1)))))</f>
        <v/>
      </c>
    </row>
    <row r="1422" spans="6:7" x14ac:dyDescent="0.25">
      <c r="F1422" t="str">
        <f>IF(OR('Time Off Log'!$A1422="",'Time Off Log'!$B1422=""),"",'Time Off Log'!$B1422&amp;"|"&amp;INT(N('Time Off Log'!$A1422)))</f>
        <v/>
      </c>
      <c r="G1422" t="str">
        <f>IF(F1422="","",IF('Time Off Log'!$C1422="","•",IF(N('Time Off Log'!$D1422)&gt;=IF(Settings!$B$8="Days",1,Settings!$B$9),UPPER(LEFT('Time Off Log'!$C1422,1)),LOWER(LEFT('Time Off Log'!$C1422,1)))))</f>
        <v/>
      </c>
    </row>
    <row r="1423" spans="6:7" x14ac:dyDescent="0.25">
      <c r="F1423" t="str">
        <f>IF(OR('Time Off Log'!$A1423="",'Time Off Log'!$B1423=""),"",'Time Off Log'!$B1423&amp;"|"&amp;INT(N('Time Off Log'!$A1423)))</f>
        <v/>
      </c>
      <c r="G1423" t="str">
        <f>IF(F1423="","",IF('Time Off Log'!$C1423="","•",IF(N('Time Off Log'!$D1423)&gt;=IF(Settings!$B$8="Days",1,Settings!$B$9),UPPER(LEFT('Time Off Log'!$C1423,1)),LOWER(LEFT('Time Off Log'!$C1423,1)))))</f>
        <v/>
      </c>
    </row>
    <row r="1424" spans="6:7" x14ac:dyDescent="0.25">
      <c r="F1424" t="str">
        <f>IF(OR('Time Off Log'!$A1424="",'Time Off Log'!$B1424=""),"",'Time Off Log'!$B1424&amp;"|"&amp;INT(N('Time Off Log'!$A1424)))</f>
        <v/>
      </c>
      <c r="G1424" t="str">
        <f>IF(F1424="","",IF('Time Off Log'!$C1424="","•",IF(N('Time Off Log'!$D1424)&gt;=IF(Settings!$B$8="Days",1,Settings!$B$9),UPPER(LEFT('Time Off Log'!$C1424,1)),LOWER(LEFT('Time Off Log'!$C1424,1)))))</f>
        <v/>
      </c>
    </row>
    <row r="1425" spans="6:7" x14ac:dyDescent="0.25">
      <c r="F1425" t="str">
        <f>IF(OR('Time Off Log'!$A1425="",'Time Off Log'!$B1425=""),"",'Time Off Log'!$B1425&amp;"|"&amp;INT(N('Time Off Log'!$A1425)))</f>
        <v/>
      </c>
      <c r="G1425" t="str">
        <f>IF(F1425="","",IF('Time Off Log'!$C1425="","•",IF(N('Time Off Log'!$D1425)&gt;=IF(Settings!$B$8="Days",1,Settings!$B$9),UPPER(LEFT('Time Off Log'!$C1425,1)),LOWER(LEFT('Time Off Log'!$C1425,1)))))</f>
        <v/>
      </c>
    </row>
    <row r="1426" spans="6:7" x14ac:dyDescent="0.25">
      <c r="F1426" t="str">
        <f>IF(OR('Time Off Log'!$A1426="",'Time Off Log'!$B1426=""),"",'Time Off Log'!$B1426&amp;"|"&amp;INT(N('Time Off Log'!$A1426)))</f>
        <v/>
      </c>
      <c r="G1426" t="str">
        <f>IF(F1426="","",IF('Time Off Log'!$C1426="","•",IF(N('Time Off Log'!$D1426)&gt;=IF(Settings!$B$8="Days",1,Settings!$B$9),UPPER(LEFT('Time Off Log'!$C1426,1)),LOWER(LEFT('Time Off Log'!$C1426,1)))))</f>
        <v/>
      </c>
    </row>
    <row r="1427" spans="6:7" x14ac:dyDescent="0.25">
      <c r="F1427" t="str">
        <f>IF(OR('Time Off Log'!$A1427="",'Time Off Log'!$B1427=""),"",'Time Off Log'!$B1427&amp;"|"&amp;INT(N('Time Off Log'!$A1427)))</f>
        <v/>
      </c>
      <c r="G1427" t="str">
        <f>IF(F1427="","",IF('Time Off Log'!$C1427="","•",IF(N('Time Off Log'!$D1427)&gt;=IF(Settings!$B$8="Days",1,Settings!$B$9),UPPER(LEFT('Time Off Log'!$C1427,1)),LOWER(LEFT('Time Off Log'!$C1427,1)))))</f>
        <v/>
      </c>
    </row>
    <row r="1428" spans="6:7" x14ac:dyDescent="0.25">
      <c r="F1428" t="str">
        <f>IF(OR('Time Off Log'!$A1428="",'Time Off Log'!$B1428=""),"",'Time Off Log'!$B1428&amp;"|"&amp;INT(N('Time Off Log'!$A1428)))</f>
        <v/>
      </c>
      <c r="G1428" t="str">
        <f>IF(F1428="","",IF('Time Off Log'!$C1428="","•",IF(N('Time Off Log'!$D1428)&gt;=IF(Settings!$B$8="Days",1,Settings!$B$9),UPPER(LEFT('Time Off Log'!$C1428,1)),LOWER(LEFT('Time Off Log'!$C1428,1)))))</f>
        <v/>
      </c>
    </row>
    <row r="1429" spans="6:7" x14ac:dyDescent="0.25">
      <c r="F1429" t="str">
        <f>IF(OR('Time Off Log'!$A1429="",'Time Off Log'!$B1429=""),"",'Time Off Log'!$B1429&amp;"|"&amp;INT(N('Time Off Log'!$A1429)))</f>
        <v/>
      </c>
      <c r="G1429" t="str">
        <f>IF(F1429="","",IF('Time Off Log'!$C1429="","•",IF(N('Time Off Log'!$D1429)&gt;=IF(Settings!$B$8="Days",1,Settings!$B$9),UPPER(LEFT('Time Off Log'!$C1429,1)),LOWER(LEFT('Time Off Log'!$C1429,1)))))</f>
        <v/>
      </c>
    </row>
    <row r="1430" spans="6:7" x14ac:dyDescent="0.25">
      <c r="F1430" t="str">
        <f>IF(OR('Time Off Log'!$A1430="",'Time Off Log'!$B1430=""),"",'Time Off Log'!$B1430&amp;"|"&amp;INT(N('Time Off Log'!$A1430)))</f>
        <v/>
      </c>
      <c r="G1430" t="str">
        <f>IF(F1430="","",IF('Time Off Log'!$C1430="","•",IF(N('Time Off Log'!$D1430)&gt;=IF(Settings!$B$8="Days",1,Settings!$B$9),UPPER(LEFT('Time Off Log'!$C1430,1)),LOWER(LEFT('Time Off Log'!$C1430,1)))))</f>
        <v/>
      </c>
    </row>
    <row r="1431" spans="6:7" x14ac:dyDescent="0.25">
      <c r="F1431" t="str">
        <f>IF(OR('Time Off Log'!$A1431="",'Time Off Log'!$B1431=""),"",'Time Off Log'!$B1431&amp;"|"&amp;INT(N('Time Off Log'!$A1431)))</f>
        <v/>
      </c>
      <c r="G1431" t="str">
        <f>IF(F1431="","",IF('Time Off Log'!$C1431="","•",IF(N('Time Off Log'!$D1431)&gt;=IF(Settings!$B$8="Days",1,Settings!$B$9),UPPER(LEFT('Time Off Log'!$C1431,1)),LOWER(LEFT('Time Off Log'!$C1431,1)))))</f>
        <v/>
      </c>
    </row>
    <row r="1432" spans="6:7" x14ac:dyDescent="0.25">
      <c r="F1432" t="str">
        <f>IF(OR('Time Off Log'!$A1432="",'Time Off Log'!$B1432=""),"",'Time Off Log'!$B1432&amp;"|"&amp;INT(N('Time Off Log'!$A1432)))</f>
        <v/>
      </c>
      <c r="G1432" t="str">
        <f>IF(F1432="","",IF('Time Off Log'!$C1432="","•",IF(N('Time Off Log'!$D1432)&gt;=IF(Settings!$B$8="Days",1,Settings!$B$9),UPPER(LEFT('Time Off Log'!$C1432,1)),LOWER(LEFT('Time Off Log'!$C1432,1)))))</f>
        <v/>
      </c>
    </row>
    <row r="1433" spans="6:7" x14ac:dyDescent="0.25">
      <c r="F1433" t="str">
        <f>IF(OR('Time Off Log'!$A1433="",'Time Off Log'!$B1433=""),"",'Time Off Log'!$B1433&amp;"|"&amp;INT(N('Time Off Log'!$A1433)))</f>
        <v/>
      </c>
      <c r="G1433" t="str">
        <f>IF(F1433="","",IF('Time Off Log'!$C1433="","•",IF(N('Time Off Log'!$D1433)&gt;=IF(Settings!$B$8="Days",1,Settings!$B$9),UPPER(LEFT('Time Off Log'!$C1433,1)),LOWER(LEFT('Time Off Log'!$C1433,1)))))</f>
        <v/>
      </c>
    </row>
    <row r="1434" spans="6:7" x14ac:dyDescent="0.25">
      <c r="F1434" t="str">
        <f>IF(OR('Time Off Log'!$A1434="",'Time Off Log'!$B1434=""),"",'Time Off Log'!$B1434&amp;"|"&amp;INT(N('Time Off Log'!$A1434)))</f>
        <v/>
      </c>
      <c r="G1434" t="str">
        <f>IF(F1434="","",IF('Time Off Log'!$C1434="","•",IF(N('Time Off Log'!$D1434)&gt;=IF(Settings!$B$8="Days",1,Settings!$B$9),UPPER(LEFT('Time Off Log'!$C1434,1)),LOWER(LEFT('Time Off Log'!$C1434,1)))))</f>
        <v/>
      </c>
    </row>
    <row r="1435" spans="6:7" x14ac:dyDescent="0.25">
      <c r="F1435" t="str">
        <f>IF(OR('Time Off Log'!$A1435="",'Time Off Log'!$B1435=""),"",'Time Off Log'!$B1435&amp;"|"&amp;INT(N('Time Off Log'!$A1435)))</f>
        <v/>
      </c>
      <c r="G1435" t="str">
        <f>IF(F1435="","",IF('Time Off Log'!$C1435="","•",IF(N('Time Off Log'!$D1435)&gt;=IF(Settings!$B$8="Days",1,Settings!$B$9),UPPER(LEFT('Time Off Log'!$C1435,1)),LOWER(LEFT('Time Off Log'!$C1435,1)))))</f>
        <v/>
      </c>
    </row>
    <row r="1436" spans="6:7" x14ac:dyDescent="0.25">
      <c r="F1436" t="str">
        <f>IF(OR('Time Off Log'!$A1436="",'Time Off Log'!$B1436=""),"",'Time Off Log'!$B1436&amp;"|"&amp;INT(N('Time Off Log'!$A1436)))</f>
        <v/>
      </c>
      <c r="G1436" t="str">
        <f>IF(F1436="","",IF('Time Off Log'!$C1436="","•",IF(N('Time Off Log'!$D1436)&gt;=IF(Settings!$B$8="Days",1,Settings!$B$9),UPPER(LEFT('Time Off Log'!$C1436,1)),LOWER(LEFT('Time Off Log'!$C1436,1)))))</f>
        <v/>
      </c>
    </row>
    <row r="1437" spans="6:7" x14ac:dyDescent="0.25">
      <c r="F1437" t="str">
        <f>IF(OR('Time Off Log'!$A1437="",'Time Off Log'!$B1437=""),"",'Time Off Log'!$B1437&amp;"|"&amp;INT(N('Time Off Log'!$A1437)))</f>
        <v/>
      </c>
      <c r="G1437" t="str">
        <f>IF(F1437="","",IF('Time Off Log'!$C1437="","•",IF(N('Time Off Log'!$D1437)&gt;=IF(Settings!$B$8="Days",1,Settings!$B$9),UPPER(LEFT('Time Off Log'!$C1437,1)),LOWER(LEFT('Time Off Log'!$C1437,1)))))</f>
        <v/>
      </c>
    </row>
    <row r="1438" spans="6:7" x14ac:dyDescent="0.25">
      <c r="F1438" t="str">
        <f>IF(OR('Time Off Log'!$A1438="",'Time Off Log'!$B1438=""),"",'Time Off Log'!$B1438&amp;"|"&amp;INT(N('Time Off Log'!$A1438)))</f>
        <v/>
      </c>
      <c r="G1438" t="str">
        <f>IF(F1438="","",IF('Time Off Log'!$C1438="","•",IF(N('Time Off Log'!$D1438)&gt;=IF(Settings!$B$8="Days",1,Settings!$B$9),UPPER(LEFT('Time Off Log'!$C1438,1)),LOWER(LEFT('Time Off Log'!$C1438,1)))))</f>
        <v/>
      </c>
    </row>
    <row r="1439" spans="6:7" x14ac:dyDescent="0.25">
      <c r="F1439" t="str">
        <f>IF(OR('Time Off Log'!$A1439="",'Time Off Log'!$B1439=""),"",'Time Off Log'!$B1439&amp;"|"&amp;INT(N('Time Off Log'!$A1439)))</f>
        <v/>
      </c>
      <c r="G1439" t="str">
        <f>IF(F1439="","",IF('Time Off Log'!$C1439="","•",IF(N('Time Off Log'!$D1439)&gt;=IF(Settings!$B$8="Days",1,Settings!$B$9),UPPER(LEFT('Time Off Log'!$C1439,1)),LOWER(LEFT('Time Off Log'!$C1439,1)))))</f>
        <v/>
      </c>
    </row>
    <row r="1440" spans="6:7" x14ac:dyDescent="0.25">
      <c r="F1440" t="str">
        <f>IF(OR('Time Off Log'!$A1440="",'Time Off Log'!$B1440=""),"",'Time Off Log'!$B1440&amp;"|"&amp;INT(N('Time Off Log'!$A1440)))</f>
        <v/>
      </c>
      <c r="G1440" t="str">
        <f>IF(F1440="","",IF('Time Off Log'!$C1440="","•",IF(N('Time Off Log'!$D1440)&gt;=IF(Settings!$B$8="Days",1,Settings!$B$9),UPPER(LEFT('Time Off Log'!$C1440,1)),LOWER(LEFT('Time Off Log'!$C1440,1)))))</f>
        <v/>
      </c>
    </row>
    <row r="1441" spans="6:7" x14ac:dyDescent="0.25">
      <c r="F1441" t="str">
        <f>IF(OR('Time Off Log'!$A1441="",'Time Off Log'!$B1441=""),"",'Time Off Log'!$B1441&amp;"|"&amp;INT(N('Time Off Log'!$A1441)))</f>
        <v/>
      </c>
      <c r="G1441" t="str">
        <f>IF(F1441="","",IF('Time Off Log'!$C1441="","•",IF(N('Time Off Log'!$D1441)&gt;=IF(Settings!$B$8="Days",1,Settings!$B$9),UPPER(LEFT('Time Off Log'!$C1441,1)),LOWER(LEFT('Time Off Log'!$C1441,1)))))</f>
        <v/>
      </c>
    </row>
    <row r="1442" spans="6:7" x14ac:dyDescent="0.25">
      <c r="F1442" t="str">
        <f>IF(OR('Time Off Log'!$A1442="",'Time Off Log'!$B1442=""),"",'Time Off Log'!$B1442&amp;"|"&amp;INT(N('Time Off Log'!$A1442)))</f>
        <v/>
      </c>
      <c r="G1442" t="str">
        <f>IF(F1442="","",IF('Time Off Log'!$C1442="","•",IF(N('Time Off Log'!$D1442)&gt;=IF(Settings!$B$8="Days",1,Settings!$B$9),UPPER(LEFT('Time Off Log'!$C1442,1)),LOWER(LEFT('Time Off Log'!$C1442,1)))))</f>
        <v/>
      </c>
    </row>
    <row r="1443" spans="6:7" x14ac:dyDescent="0.25">
      <c r="F1443" t="str">
        <f>IF(OR('Time Off Log'!$A1443="",'Time Off Log'!$B1443=""),"",'Time Off Log'!$B1443&amp;"|"&amp;INT(N('Time Off Log'!$A1443)))</f>
        <v/>
      </c>
      <c r="G1443" t="str">
        <f>IF(F1443="","",IF('Time Off Log'!$C1443="","•",IF(N('Time Off Log'!$D1443)&gt;=IF(Settings!$B$8="Days",1,Settings!$B$9),UPPER(LEFT('Time Off Log'!$C1443,1)),LOWER(LEFT('Time Off Log'!$C1443,1)))))</f>
        <v/>
      </c>
    </row>
    <row r="1444" spans="6:7" x14ac:dyDescent="0.25">
      <c r="F1444" t="str">
        <f>IF(OR('Time Off Log'!$A1444="",'Time Off Log'!$B1444=""),"",'Time Off Log'!$B1444&amp;"|"&amp;INT(N('Time Off Log'!$A1444)))</f>
        <v/>
      </c>
      <c r="G1444" t="str">
        <f>IF(F1444="","",IF('Time Off Log'!$C1444="","•",IF(N('Time Off Log'!$D1444)&gt;=IF(Settings!$B$8="Days",1,Settings!$B$9),UPPER(LEFT('Time Off Log'!$C1444,1)),LOWER(LEFT('Time Off Log'!$C1444,1)))))</f>
        <v/>
      </c>
    </row>
    <row r="1445" spans="6:7" x14ac:dyDescent="0.25">
      <c r="F1445" t="str">
        <f>IF(OR('Time Off Log'!$A1445="",'Time Off Log'!$B1445=""),"",'Time Off Log'!$B1445&amp;"|"&amp;INT(N('Time Off Log'!$A1445)))</f>
        <v/>
      </c>
      <c r="G1445" t="str">
        <f>IF(F1445="","",IF('Time Off Log'!$C1445="","•",IF(N('Time Off Log'!$D1445)&gt;=IF(Settings!$B$8="Days",1,Settings!$B$9),UPPER(LEFT('Time Off Log'!$C1445,1)),LOWER(LEFT('Time Off Log'!$C1445,1)))))</f>
        <v/>
      </c>
    </row>
    <row r="1446" spans="6:7" x14ac:dyDescent="0.25">
      <c r="F1446" t="str">
        <f>IF(OR('Time Off Log'!$A1446="",'Time Off Log'!$B1446=""),"",'Time Off Log'!$B1446&amp;"|"&amp;INT(N('Time Off Log'!$A1446)))</f>
        <v/>
      </c>
      <c r="G1446" t="str">
        <f>IF(F1446="","",IF('Time Off Log'!$C1446="","•",IF(N('Time Off Log'!$D1446)&gt;=IF(Settings!$B$8="Days",1,Settings!$B$9),UPPER(LEFT('Time Off Log'!$C1446,1)),LOWER(LEFT('Time Off Log'!$C1446,1)))))</f>
        <v/>
      </c>
    </row>
    <row r="1447" spans="6:7" x14ac:dyDescent="0.25">
      <c r="F1447" t="str">
        <f>IF(OR('Time Off Log'!$A1447="",'Time Off Log'!$B1447=""),"",'Time Off Log'!$B1447&amp;"|"&amp;INT(N('Time Off Log'!$A1447)))</f>
        <v/>
      </c>
      <c r="G1447" t="str">
        <f>IF(F1447="","",IF('Time Off Log'!$C1447="","•",IF(N('Time Off Log'!$D1447)&gt;=IF(Settings!$B$8="Days",1,Settings!$B$9),UPPER(LEFT('Time Off Log'!$C1447,1)),LOWER(LEFT('Time Off Log'!$C1447,1)))))</f>
        <v/>
      </c>
    </row>
    <row r="1448" spans="6:7" x14ac:dyDescent="0.25">
      <c r="F1448" t="str">
        <f>IF(OR('Time Off Log'!$A1448="",'Time Off Log'!$B1448=""),"",'Time Off Log'!$B1448&amp;"|"&amp;INT(N('Time Off Log'!$A1448)))</f>
        <v/>
      </c>
      <c r="G1448" t="str">
        <f>IF(F1448="","",IF('Time Off Log'!$C1448="","•",IF(N('Time Off Log'!$D1448)&gt;=IF(Settings!$B$8="Days",1,Settings!$B$9),UPPER(LEFT('Time Off Log'!$C1448,1)),LOWER(LEFT('Time Off Log'!$C1448,1)))))</f>
        <v/>
      </c>
    </row>
    <row r="1449" spans="6:7" x14ac:dyDescent="0.25">
      <c r="F1449" t="str">
        <f>IF(OR('Time Off Log'!$A1449="",'Time Off Log'!$B1449=""),"",'Time Off Log'!$B1449&amp;"|"&amp;INT(N('Time Off Log'!$A1449)))</f>
        <v/>
      </c>
      <c r="G1449" t="str">
        <f>IF(F1449="","",IF('Time Off Log'!$C1449="","•",IF(N('Time Off Log'!$D1449)&gt;=IF(Settings!$B$8="Days",1,Settings!$B$9),UPPER(LEFT('Time Off Log'!$C1449,1)),LOWER(LEFT('Time Off Log'!$C1449,1)))))</f>
        <v/>
      </c>
    </row>
    <row r="1450" spans="6:7" x14ac:dyDescent="0.25">
      <c r="F1450" t="str">
        <f>IF(OR('Time Off Log'!$A1450="",'Time Off Log'!$B1450=""),"",'Time Off Log'!$B1450&amp;"|"&amp;INT(N('Time Off Log'!$A1450)))</f>
        <v/>
      </c>
      <c r="G1450" t="str">
        <f>IF(F1450="","",IF('Time Off Log'!$C1450="","•",IF(N('Time Off Log'!$D1450)&gt;=IF(Settings!$B$8="Days",1,Settings!$B$9),UPPER(LEFT('Time Off Log'!$C1450,1)),LOWER(LEFT('Time Off Log'!$C1450,1)))))</f>
        <v/>
      </c>
    </row>
    <row r="1451" spans="6:7" x14ac:dyDescent="0.25">
      <c r="F1451" t="str">
        <f>IF(OR('Time Off Log'!$A1451="",'Time Off Log'!$B1451=""),"",'Time Off Log'!$B1451&amp;"|"&amp;INT(N('Time Off Log'!$A1451)))</f>
        <v/>
      </c>
      <c r="G1451" t="str">
        <f>IF(F1451="","",IF('Time Off Log'!$C1451="","•",IF(N('Time Off Log'!$D1451)&gt;=IF(Settings!$B$8="Days",1,Settings!$B$9),UPPER(LEFT('Time Off Log'!$C1451,1)),LOWER(LEFT('Time Off Log'!$C1451,1)))))</f>
        <v/>
      </c>
    </row>
    <row r="1452" spans="6:7" x14ac:dyDescent="0.25">
      <c r="F1452" t="str">
        <f>IF(OR('Time Off Log'!$A1452="",'Time Off Log'!$B1452=""),"",'Time Off Log'!$B1452&amp;"|"&amp;INT(N('Time Off Log'!$A1452)))</f>
        <v/>
      </c>
      <c r="G1452" t="str">
        <f>IF(F1452="","",IF('Time Off Log'!$C1452="","•",IF(N('Time Off Log'!$D1452)&gt;=IF(Settings!$B$8="Days",1,Settings!$B$9),UPPER(LEFT('Time Off Log'!$C1452,1)),LOWER(LEFT('Time Off Log'!$C1452,1)))))</f>
        <v/>
      </c>
    </row>
    <row r="1453" spans="6:7" x14ac:dyDescent="0.25">
      <c r="F1453" t="str">
        <f>IF(OR('Time Off Log'!$A1453="",'Time Off Log'!$B1453=""),"",'Time Off Log'!$B1453&amp;"|"&amp;INT(N('Time Off Log'!$A1453)))</f>
        <v/>
      </c>
      <c r="G1453" t="str">
        <f>IF(F1453="","",IF('Time Off Log'!$C1453="","•",IF(N('Time Off Log'!$D1453)&gt;=IF(Settings!$B$8="Days",1,Settings!$B$9),UPPER(LEFT('Time Off Log'!$C1453,1)),LOWER(LEFT('Time Off Log'!$C1453,1)))))</f>
        <v/>
      </c>
    </row>
    <row r="1454" spans="6:7" x14ac:dyDescent="0.25">
      <c r="F1454" t="str">
        <f>IF(OR('Time Off Log'!$A1454="",'Time Off Log'!$B1454=""),"",'Time Off Log'!$B1454&amp;"|"&amp;INT(N('Time Off Log'!$A1454)))</f>
        <v/>
      </c>
      <c r="G1454" t="str">
        <f>IF(F1454="","",IF('Time Off Log'!$C1454="","•",IF(N('Time Off Log'!$D1454)&gt;=IF(Settings!$B$8="Days",1,Settings!$B$9),UPPER(LEFT('Time Off Log'!$C1454,1)),LOWER(LEFT('Time Off Log'!$C1454,1)))))</f>
        <v/>
      </c>
    </row>
    <row r="1455" spans="6:7" x14ac:dyDescent="0.25">
      <c r="F1455" t="str">
        <f>IF(OR('Time Off Log'!$A1455="",'Time Off Log'!$B1455=""),"",'Time Off Log'!$B1455&amp;"|"&amp;INT(N('Time Off Log'!$A1455)))</f>
        <v/>
      </c>
      <c r="G1455" t="str">
        <f>IF(F1455="","",IF('Time Off Log'!$C1455="","•",IF(N('Time Off Log'!$D1455)&gt;=IF(Settings!$B$8="Days",1,Settings!$B$9),UPPER(LEFT('Time Off Log'!$C1455,1)),LOWER(LEFT('Time Off Log'!$C1455,1)))))</f>
        <v/>
      </c>
    </row>
    <row r="1456" spans="6:7" x14ac:dyDescent="0.25">
      <c r="F1456" t="str">
        <f>IF(OR('Time Off Log'!$A1456="",'Time Off Log'!$B1456=""),"",'Time Off Log'!$B1456&amp;"|"&amp;INT(N('Time Off Log'!$A1456)))</f>
        <v/>
      </c>
      <c r="G1456" t="str">
        <f>IF(F1456="","",IF('Time Off Log'!$C1456="","•",IF(N('Time Off Log'!$D1456)&gt;=IF(Settings!$B$8="Days",1,Settings!$B$9),UPPER(LEFT('Time Off Log'!$C1456,1)),LOWER(LEFT('Time Off Log'!$C1456,1)))))</f>
        <v/>
      </c>
    </row>
    <row r="1457" spans="6:7" x14ac:dyDescent="0.25">
      <c r="F1457" t="str">
        <f>IF(OR('Time Off Log'!$A1457="",'Time Off Log'!$B1457=""),"",'Time Off Log'!$B1457&amp;"|"&amp;INT(N('Time Off Log'!$A1457)))</f>
        <v/>
      </c>
      <c r="G1457" t="str">
        <f>IF(F1457="","",IF('Time Off Log'!$C1457="","•",IF(N('Time Off Log'!$D1457)&gt;=IF(Settings!$B$8="Days",1,Settings!$B$9),UPPER(LEFT('Time Off Log'!$C1457,1)),LOWER(LEFT('Time Off Log'!$C1457,1)))))</f>
        <v/>
      </c>
    </row>
    <row r="1458" spans="6:7" x14ac:dyDescent="0.25">
      <c r="F1458" t="str">
        <f>IF(OR('Time Off Log'!$A1458="",'Time Off Log'!$B1458=""),"",'Time Off Log'!$B1458&amp;"|"&amp;INT(N('Time Off Log'!$A1458)))</f>
        <v/>
      </c>
      <c r="G1458" t="str">
        <f>IF(F1458="","",IF('Time Off Log'!$C1458="","•",IF(N('Time Off Log'!$D1458)&gt;=IF(Settings!$B$8="Days",1,Settings!$B$9),UPPER(LEFT('Time Off Log'!$C1458,1)),LOWER(LEFT('Time Off Log'!$C1458,1)))))</f>
        <v/>
      </c>
    </row>
    <row r="1459" spans="6:7" x14ac:dyDescent="0.25">
      <c r="F1459" t="str">
        <f>IF(OR('Time Off Log'!$A1459="",'Time Off Log'!$B1459=""),"",'Time Off Log'!$B1459&amp;"|"&amp;INT(N('Time Off Log'!$A1459)))</f>
        <v/>
      </c>
      <c r="G1459" t="str">
        <f>IF(F1459="","",IF('Time Off Log'!$C1459="","•",IF(N('Time Off Log'!$D1459)&gt;=IF(Settings!$B$8="Days",1,Settings!$B$9),UPPER(LEFT('Time Off Log'!$C1459,1)),LOWER(LEFT('Time Off Log'!$C1459,1)))))</f>
        <v/>
      </c>
    </row>
    <row r="1460" spans="6:7" x14ac:dyDescent="0.25">
      <c r="F1460" t="str">
        <f>IF(OR('Time Off Log'!$A1460="",'Time Off Log'!$B1460=""),"",'Time Off Log'!$B1460&amp;"|"&amp;INT(N('Time Off Log'!$A1460)))</f>
        <v/>
      </c>
      <c r="G1460" t="str">
        <f>IF(F1460="","",IF('Time Off Log'!$C1460="","•",IF(N('Time Off Log'!$D1460)&gt;=IF(Settings!$B$8="Days",1,Settings!$B$9),UPPER(LEFT('Time Off Log'!$C1460,1)),LOWER(LEFT('Time Off Log'!$C1460,1)))))</f>
        <v/>
      </c>
    </row>
    <row r="1461" spans="6:7" x14ac:dyDescent="0.25">
      <c r="F1461" t="str">
        <f>IF(OR('Time Off Log'!$A1461="",'Time Off Log'!$B1461=""),"",'Time Off Log'!$B1461&amp;"|"&amp;INT(N('Time Off Log'!$A1461)))</f>
        <v/>
      </c>
      <c r="G1461" t="str">
        <f>IF(F1461="","",IF('Time Off Log'!$C1461="","•",IF(N('Time Off Log'!$D1461)&gt;=IF(Settings!$B$8="Days",1,Settings!$B$9),UPPER(LEFT('Time Off Log'!$C1461,1)),LOWER(LEFT('Time Off Log'!$C1461,1)))))</f>
        <v/>
      </c>
    </row>
    <row r="1462" spans="6:7" x14ac:dyDescent="0.25">
      <c r="F1462" t="str">
        <f>IF(OR('Time Off Log'!$A1462="",'Time Off Log'!$B1462=""),"",'Time Off Log'!$B1462&amp;"|"&amp;INT(N('Time Off Log'!$A1462)))</f>
        <v/>
      </c>
      <c r="G1462" t="str">
        <f>IF(F1462="","",IF('Time Off Log'!$C1462="","•",IF(N('Time Off Log'!$D1462)&gt;=IF(Settings!$B$8="Days",1,Settings!$B$9),UPPER(LEFT('Time Off Log'!$C1462,1)),LOWER(LEFT('Time Off Log'!$C1462,1)))))</f>
        <v/>
      </c>
    </row>
    <row r="1463" spans="6:7" x14ac:dyDescent="0.25">
      <c r="F1463" t="str">
        <f>IF(OR('Time Off Log'!$A1463="",'Time Off Log'!$B1463=""),"",'Time Off Log'!$B1463&amp;"|"&amp;INT(N('Time Off Log'!$A1463)))</f>
        <v/>
      </c>
      <c r="G1463" t="str">
        <f>IF(F1463="","",IF('Time Off Log'!$C1463="","•",IF(N('Time Off Log'!$D1463)&gt;=IF(Settings!$B$8="Days",1,Settings!$B$9),UPPER(LEFT('Time Off Log'!$C1463,1)),LOWER(LEFT('Time Off Log'!$C1463,1)))))</f>
        <v/>
      </c>
    </row>
    <row r="1464" spans="6:7" x14ac:dyDescent="0.25">
      <c r="F1464" t="str">
        <f>IF(OR('Time Off Log'!$A1464="",'Time Off Log'!$B1464=""),"",'Time Off Log'!$B1464&amp;"|"&amp;INT(N('Time Off Log'!$A1464)))</f>
        <v/>
      </c>
      <c r="G1464" t="str">
        <f>IF(F1464="","",IF('Time Off Log'!$C1464="","•",IF(N('Time Off Log'!$D1464)&gt;=IF(Settings!$B$8="Days",1,Settings!$B$9),UPPER(LEFT('Time Off Log'!$C1464,1)),LOWER(LEFT('Time Off Log'!$C1464,1)))))</f>
        <v/>
      </c>
    </row>
    <row r="1465" spans="6:7" x14ac:dyDescent="0.25">
      <c r="F1465" t="str">
        <f>IF(OR('Time Off Log'!$A1465="",'Time Off Log'!$B1465=""),"",'Time Off Log'!$B1465&amp;"|"&amp;INT(N('Time Off Log'!$A1465)))</f>
        <v/>
      </c>
      <c r="G1465" t="str">
        <f>IF(F1465="","",IF('Time Off Log'!$C1465="","•",IF(N('Time Off Log'!$D1465)&gt;=IF(Settings!$B$8="Days",1,Settings!$B$9),UPPER(LEFT('Time Off Log'!$C1465,1)),LOWER(LEFT('Time Off Log'!$C1465,1)))))</f>
        <v/>
      </c>
    </row>
    <row r="1466" spans="6:7" x14ac:dyDescent="0.25">
      <c r="F1466" t="str">
        <f>IF(OR('Time Off Log'!$A1466="",'Time Off Log'!$B1466=""),"",'Time Off Log'!$B1466&amp;"|"&amp;INT(N('Time Off Log'!$A1466)))</f>
        <v/>
      </c>
      <c r="G1466" t="str">
        <f>IF(F1466="","",IF('Time Off Log'!$C1466="","•",IF(N('Time Off Log'!$D1466)&gt;=IF(Settings!$B$8="Days",1,Settings!$B$9),UPPER(LEFT('Time Off Log'!$C1466,1)),LOWER(LEFT('Time Off Log'!$C1466,1)))))</f>
        <v/>
      </c>
    </row>
    <row r="1467" spans="6:7" x14ac:dyDescent="0.25">
      <c r="F1467" t="str">
        <f>IF(OR('Time Off Log'!$A1467="",'Time Off Log'!$B1467=""),"",'Time Off Log'!$B1467&amp;"|"&amp;INT(N('Time Off Log'!$A1467)))</f>
        <v/>
      </c>
      <c r="G1467" t="str">
        <f>IF(F1467="","",IF('Time Off Log'!$C1467="","•",IF(N('Time Off Log'!$D1467)&gt;=IF(Settings!$B$8="Days",1,Settings!$B$9),UPPER(LEFT('Time Off Log'!$C1467,1)),LOWER(LEFT('Time Off Log'!$C1467,1)))))</f>
        <v/>
      </c>
    </row>
    <row r="1468" spans="6:7" x14ac:dyDescent="0.25">
      <c r="F1468" t="str">
        <f>IF(OR('Time Off Log'!$A1468="",'Time Off Log'!$B1468=""),"",'Time Off Log'!$B1468&amp;"|"&amp;INT(N('Time Off Log'!$A1468)))</f>
        <v/>
      </c>
      <c r="G1468" t="str">
        <f>IF(F1468="","",IF('Time Off Log'!$C1468="","•",IF(N('Time Off Log'!$D1468)&gt;=IF(Settings!$B$8="Days",1,Settings!$B$9),UPPER(LEFT('Time Off Log'!$C1468,1)),LOWER(LEFT('Time Off Log'!$C1468,1)))))</f>
        <v/>
      </c>
    </row>
    <row r="1469" spans="6:7" x14ac:dyDescent="0.25">
      <c r="F1469" t="str">
        <f>IF(OR('Time Off Log'!$A1469="",'Time Off Log'!$B1469=""),"",'Time Off Log'!$B1469&amp;"|"&amp;INT(N('Time Off Log'!$A1469)))</f>
        <v/>
      </c>
      <c r="G1469" t="str">
        <f>IF(F1469="","",IF('Time Off Log'!$C1469="","•",IF(N('Time Off Log'!$D1469)&gt;=IF(Settings!$B$8="Days",1,Settings!$B$9),UPPER(LEFT('Time Off Log'!$C1469,1)),LOWER(LEFT('Time Off Log'!$C1469,1)))))</f>
        <v/>
      </c>
    </row>
    <row r="1470" spans="6:7" x14ac:dyDescent="0.25">
      <c r="F1470" t="str">
        <f>IF(OR('Time Off Log'!$A1470="",'Time Off Log'!$B1470=""),"",'Time Off Log'!$B1470&amp;"|"&amp;INT(N('Time Off Log'!$A1470)))</f>
        <v/>
      </c>
      <c r="G1470" t="str">
        <f>IF(F1470="","",IF('Time Off Log'!$C1470="","•",IF(N('Time Off Log'!$D1470)&gt;=IF(Settings!$B$8="Days",1,Settings!$B$9),UPPER(LEFT('Time Off Log'!$C1470,1)),LOWER(LEFT('Time Off Log'!$C1470,1)))))</f>
        <v/>
      </c>
    </row>
    <row r="1471" spans="6:7" x14ac:dyDescent="0.25">
      <c r="F1471" t="str">
        <f>IF(OR('Time Off Log'!$A1471="",'Time Off Log'!$B1471=""),"",'Time Off Log'!$B1471&amp;"|"&amp;INT(N('Time Off Log'!$A1471)))</f>
        <v/>
      </c>
      <c r="G1471" t="str">
        <f>IF(F1471="","",IF('Time Off Log'!$C1471="","•",IF(N('Time Off Log'!$D1471)&gt;=IF(Settings!$B$8="Days",1,Settings!$B$9),UPPER(LEFT('Time Off Log'!$C1471,1)),LOWER(LEFT('Time Off Log'!$C1471,1)))))</f>
        <v/>
      </c>
    </row>
    <row r="1472" spans="6:7" x14ac:dyDescent="0.25">
      <c r="F1472" t="str">
        <f>IF(OR('Time Off Log'!$A1472="",'Time Off Log'!$B1472=""),"",'Time Off Log'!$B1472&amp;"|"&amp;INT(N('Time Off Log'!$A1472)))</f>
        <v/>
      </c>
      <c r="G1472" t="str">
        <f>IF(F1472="","",IF('Time Off Log'!$C1472="","•",IF(N('Time Off Log'!$D1472)&gt;=IF(Settings!$B$8="Days",1,Settings!$B$9),UPPER(LEFT('Time Off Log'!$C1472,1)),LOWER(LEFT('Time Off Log'!$C1472,1)))))</f>
        <v/>
      </c>
    </row>
    <row r="1473" spans="6:7" x14ac:dyDescent="0.25">
      <c r="F1473" t="str">
        <f>IF(OR('Time Off Log'!$A1473="",'Time Off Log'!$B1473=""),"",'Time Off Log'!$B1473&amp;"|"&amp;INT(N('Time Off Log'!$A1473)))</f>
        <v/>
      </c>
      <c r="G1473" t="str">
        <f>IF(F1473="","",IF('Time Off Log'!$C1473="","•",IF(N('Time Off Log'!$D1473)&gt;=IF(Settings!$B$8="Days",1,Settings!$B$9),UPPER(LEFT('Time Off Log'!$C1473,1)),LOWER(LEFT('Time Off Log'!$C1473,1)))))</f>
        <v/>
      </c>
    </row>
    <row r="1474" spans="6:7" x14ac:dyDescent="0.25">
      <c r="F1474" t="str">
        <f>IF(OR('Time Off Log'!$A1474="",'Time Off Log'!$B1474=""),"",'Time Off Log'!$B1474&amp;"|"&amp;INT(N('Time Off Log'!$A1474)))</f>
        <v/>
      </c>
      <c r="G1474" t="str">
        <f>IF(F1474="","",IF('Time Off Log'!$C1474="","•",IF(N('Time Off Log'!$D1474)&gt;=IF(Settings!$B$8="Days",1,Settings!$B$9),UPPER(LEFT('Time Off Log'!$C1474,1)),LOWER(LEFT('Time Off Log'!$C1474,1)))))</f>
        <v/>
      </c>
    </row>
    <row r="1475" spans="6:7" x14ac:dyDescent="0.25">
      <c r="F1475" t="str">
        <f>IF(OR('Time Off Log'!$A1475="",'Time Off Log'!$B1475=""),"",'Time Off Log'!$B1475&amp;"|"&amp;INT(N('Time Off Log'!$A1475)))</f>
        <v/>
      </c>
      <c r="G1475" t="str">
        <f>IF(F1475="","",IF('Time Off Log'!$C1475="","•",IF(N('Time Off Log'!$D1475)&gt;=IF(Settings!$B$8="Days",1,Settings!$B$9),UPPER(LEFT('Time Off Log'!$C1475,1)),LOWER(LEFT('Time Off Log'!$C1475,1)))))</f>
        <v/>
      </c>
    </row>
    <row r="1476" spans="6:7" x14ac:dyDescent="0.25">
      <c r="F1476" t="str">
        <f>IF(OR('Time Off Log'!$A1476="",'Time Off Log'!$B1476=""),"",'Time Off Log'!$B1476&amp;"|"&amp;INT(N('Time Off Log'!$A1476)))</f>
        <v/>
      </c>
      <c r="G1476" t="str">
        <f>IF(F1476="","",IF('Time Off Log'!$C1476="","•",IF(N('Time Off Log'!$D1476)&gt;=IF(Settings!$B$8="Days",1,Settings!$B$9),UPPER(LEFT('Time Off Log'!$C1476,1)),LOWER(LEFT('Time Off Log'!$C1476,1)))))</f>
        <v/>
      </c>
    </row>
    <row r="1477" spans="6:7" x14ac:dyDescent="0.25">
      <c r="F1477" t="str">
        <f>IF(OR('Time Off Log'!$A1477="",'Time Off Log'!$B1477=""),"",'Time Off Log'!$B1477&amp;"|"&amp;INT(N('Time Off Log'!$A1477)))</f>
        <v/>
      </c>
      <c r="G1477" t="str">
        <f>IF(F1477="","",IF('Time Off Log'!$C1477="","•",IF(N('Time Off Log'!$D1477)&gt;=IF(Settings!$B$8="Days",1,Settings!$B$9),UPPER(LEFT('Time Off Log'!$C1477,1)),LOWER(LEFT('Time Off Log'!$C1477,1)))))</f>
        <v/>
      </c>
    </row>
    <row r="1478" spans="6:7" x14ac:dyDescent="0.25">
      <c r="F1478" t="str">
        <f>IF(OR('Time Off Log'!$A1478="",'Time Off Log'!$B1478=""),"",'Time Off Log'!$B1478&amp;"|"&amp;INT(N('Time Off Log'!$A1478)))</f>
        <v/>
      </c>
      <c r="G1478" t="str">
        <f>IF(F1478="","",IF('Time Off Log'!$C1478="","•",IF(N('Time Off Log'!$D1478)&gt;=IF(Settings!$B$8="Days",1,Settings!$B$9),UPPER(LEFT('Time Off Log'!$C1478,1)),LOWER(LEFT('Time Off Log'!$C1478,1)))))</f>
        <v/>
      </c>
    </row>
    <row r="1479" spans="6:7" x14ac:dyDescent="0.25">
      <c r="F1479" t="str">
        <f>IF(OR('Time Off Log'!$A1479="",'Time Off Log'!$B1479=""),"",'Time Off Log'!$B1479&amp;"|"&amp;INT(N('Time Off Log'!$A1479)))</f>
        <v/>
      </c>
      <c r="G1479" t="str">
        <f>IF(F1479="","",IF('Time Off Log'!$C1479="","•",IF(N('Time Off Log'!$D1479)&gt;=IF(Settings!$B$8="Days",1,Settings!$B$9),UPPER(LEFT('Time Off Log'!$C1479,1)),LOWER(LEFT('Time Off Log'!$C1479,1)))))</f>
        <v/>
      </c>
    </row>
    <row r="1480" spans="6:7" x14ac:dyDescent="0.25">
      <c r="F1480" t="str">
        <f>IF(OR('Time Off Log'!$A1480="",'Time Off Log'!$B1480=""),"",'Time Off Log'!$B1480&amp;"|"&amp;INT(N('Time Off Log'!$A1480)))</f>
        <v/>
      </c>
      <c r="G1480" t="str">
        <f>IF(F1480="","",IF('Time Off Log'!$C1480="","•",IF(N('Time Off Log'!$D1480)&gt;=IF(Settings!$B$8="Days",1,Settings!$B$9),UPPER(LEFT('Time Off Log'!$C1480,1)),LOWER(LEFT('Time Off Log'!$C1480,1)))))</f>
        <v/>
      </c>
    </row>
    <row r="1481" spans="6:7" x14ac:dyDescent="0.25">
      <c r="F1481" t="str">
        <f>IF(OR('Time Off Log'!$A1481="",'Time Off Log'!$B1481=""),"",'Time Off Log'!$B1481&amp;"|"&amp;INT(N('Time Off Log'!$A1481)))</f>
        <v/>
      </c>
      <c r="G1481" t="str">
        <f>IF(F1481="","",IF('Time Off Log'!$C1481="","•",IF(N('Time Off Log'!$D1481)&gt;=IF(Settings!$B$8="Days",1,Settings!$B$9),UPPER(LEFT('Time Off Log'!$C1481,1)),LOWER(LEFT('Time Off Log'!$C1481,1)))))</f>
        <v/>
      </c>
    </row>
    <row r="1482" spans="6:7" x14ac:dyDescent="0.25">
      <c r="F1482" t="str">
        <f>IF(OR('Time Off Log'!$A1482="",'Time Off Log'!$B1482=""),"",'Time Off Log'!$B1482&amp;"|"&amp;INT(N('Time Off Log'!$A1482)))</f>
        <v/>
      </c>
      <c r="G1482" t="str">
        <f>IF(F1482="","",IF('Time Off Log'!$C1482="","•",IF(N('Time Off Log'!$D1482)&gt;=IF(Settings!$B$8="Days",1,Settings!$B$9),UPPER(LEFT('Time Off Log'!$C1482,1)),LOWER(LEFT('Time Off Log'!$C1482,1)))))</f>
        <v/>
      </c>
    </row>
    <row r="1483" spans="6:7" x14ac:dyDescent="0.25">
      <c r="F1483" t="str">
        <f>IF(OR('Time Off Log'!$A1483="",'Time Off Log'!$B1483=""),"",'Time Off Log'!$B1483&amp;"|"&amp;INT(N('Time Off Log'!$A1483)))</f>
        <v/>
      </c>
      <c r="G1483" t="str">
        <f>IF(F1483="","",IF('Time Off Log'!$C1483="","•",IF(N('Time Off Log'!$D1483)&gt;=IF(Settings!$B$8="Days",1,Settings!$B$9),UPPER(LEFT('Time Off Log'!$C1483,1)),LOWER(LEFT('Time Off Log'!$C1483,1)))))</f>
        <v/>
      </c>
    </row>
    <row r="1484" spans="6:7" x14ac:dyDescent="0.25">
      <c r="F1484" t="str">
        <f>IF(OR('Time Off Log'!$A1484="",'Time Off Log'!$B1484=""),"",'Time Off Log'!$B1484&amp;"|"&amp;INT(N('Time Off Log'!$A1484)))</f>
        <v/>
      </c>
      <c r="G1484" t="str">
        <f>IF(F1484="","",IF('Time Off Log'!$C1484="","•",IF(N('Time Off Log'!$D1484)&gt;=IF(Settings!$B$8="Days",1,Settings!$B$9),UPPER(LEFT('Time Off Log'!$C1484,1)),LOWER(LEFT('Time Off Log'!$C1484,1)))))</f>
        <v/>
      </c>
    </row>
    <row r="1485" spans="6:7" x14ac:dyDescent="0.25">
      <c r="F1485" t="str">
        <f>IF(OR('Time Off Log'!$A1485="",'Time Off Log'!$B1485=""),"",'Time Off Log'!$B1485&amp;"|"&amp;INT(N('Time Off Log'!$A1485)))</f>
        <v/>
      </c>
      <c r="G1485" t="str">
        <f>IF(F1485="","",IF('Time Off Log'!$C1485="","•",IF(N('Time Off Log'!$D1485)&gt;=IF(Settings!$B$8="Days",1,Settings!$B$9),UPPER(LEFT('Time Off Log'!$C1485,1)),LOWER(LEFT('Time Off Log'!$C1485,1)))))</f>
        <v/>
      </c>
    </row>
    <row r="1486" spans="6:7" x14ac:dyDescent="0.25">
      <c r="F1486" t="str">
        <f>IF(OR('Time Off Log'!$A1486="",'Time Off Log'!$B1486=""),"",'Time Off Log'!$B1486&amp;"|"&amp;INT(N('Time Off Log'!$A1486)))</f>
        <v/>
      </c>
      <c r="G1486" t="str">
        <f>IF(F1486="","",IF('Time Off Log'!$C1486="","•",IF(N('Time Off Log'!$D1486)&gt;=IF(Settings!$B$8="Days",1,Settings!$B$9),UPPER(LEFT('Time Off Log'!$C1486,1)),LOWER(LEFT('Time Off Log'!$C1486,1)))))</f>
        <v/>
      </c>
    </row>
    <row r="1487" spans="6:7" x14ac:dyDescent="0.25">
      <c r="F1487" t="str">
        <f>IF(OR('Time Off Log'!$A1487="",'Time Off Log'!$B1487=""),"",'Time Off Log'!$B1487&amp;"|"&amp;INT(N('Time Off Log'!$A1487)))</f>
        <v/>
      </c>
      <c r="G1487" t="str">
        <f>IF(F1487="","",IF('Time Off Log'!$C1487="","•",IF(N('Time Off Log'!$D1487)&gt;=IF(Settings!$B$8="Days",1,Settings!$B$9),UPPER(LEFT('Time Off Log'!$C1487,1)),LOWER(LEFT('Time Off Log'!$C1487,1)))))</f>
        <v/>
      </c>
    </row>
    <row r="1488" spans="6:7" x14ac:dyDescent="0.25">
      <c r="F1488" t="str">
        <f>IF(OR('Time Off Log'!$A1488="",'Time Off Log'!$B1488=""),"",'Time Off Log'!$B1488&amp;"|"&amp;INT(N('Time Off Log'!$A1488)))</f>
        <v/>
      </c>
      <c r="G1488" t="str">
        <f>IF(F1488="","",IF('Time Off Log'!$C1488="","•",IF(N('Time Off Log'!$D1488)&gt;=IF(Settings!$B$8="Days",1,Settings!$B$9),UPPER(LEFT('Time Off Log'!$C1488,1)),LOWER(LEFT('Time Off Log'!$C1488,1)))))</f>
        <v/>
      </c>
    </row>
    <row r="1489" spans="6:7" x14ac:dyDescent="0.25">
      <c r="F1489" t="str">
        <f>IF(OR('Time Off Log'!$A1489="",'Time Off Log'!$B1489=""),"",'Time Off Log'!$B1489&amp;"|"&amp;INT(N('Time Off Log'!$A1489)))</f>
        <v/>
      </c>
      <c r="G1489" t="str">
        <f>IF(F1489="","",IF('Time Off Log'!$C1489="","•",IF(N('Time Off Log'!$D1489)&gt;=IF(Settings!$B$8="Days",1,Settings!$B$9),UPPER(LEFT('Time Off Log'!$C1489,1)),LOWER(LEFT('Time Off Log'!$C1489,1)))))</f>
        <v/>
      </c>
    </row>
    <row r="1490" spans="6:7" x14ac:dyDescent="0.25">
      <c r="F1490" t="str">
        <f>IF(OR('Time Off Log'!$A1490="",'Time Off Log'!$B1490=""),"",'Time Off Log'!$B1490&amp;"|"&amp;INT(N('Time Off Log'!$A1490)))</f>
        <v/>
      </c>
      <c r="G1490" t="str">
        <f>IF(F1490="","",IF('Time Off Log'!$C1490="","•",IF(N('Time Off Log'!$D1490)&gt;=IF(Settings!$B$8="Days",1,Settings!$B$9),UPPER(LEFT('Time Off Log'!$C1490,1)),LOWER(LEFT('Time Off Log'!$C1490,1)))))</f>
        <v/>
      </c>
    </row>
    <row r="1491" spans="6:7" x14ac:dyDescent="0.25">
      <c r="F1491" t="str">
        <f>IF(OR('Time Off Log'!$A1491="",'Time Off Log'!$B1491=""),"",'Time Off Log'!$B1491&amp;"|"&amp;INT(N('Time Off Log'!$A1491)))</f>
        <v/>
      </c>
      <c r="G1491" t="str">
        <f>IF(F1491="","",IF('Time Off Log'!$C1491="","•",IF(N('Time Off Log'!$D1491)&gt;=IF(Settings!$B$8="Days",1,Settings!$B$9),UPPER(LEFT('Time Off Log'!$C1491,1)),LOWER(LEFT('Time Off Log'!$C1491,1)))))</f>
        <v/>
      </c>
    </row>
    <row r="1492" spans="6:7" x14ac:dyDescent="0.25">
      <c r="F1492" t="str">
        <f>IF(OR('Time Off Log'!$A1492="",'Time Off Log'!$B1492=""),"",'Time Off Log'!$B1492&amp;"|"&amp;INT(N('Time Off Log'!$A1492)))</f>
        <v/>
      </c>
      <c r="G1492" t="str">
        <f>IF(F1492="","",IF('Time Off Log'!$C1492="","•",IF(N('Time Off Log'!$D1492)&gt;=IF(Settings!$B$8="Days",1,Settings!$B$9),UPPER(LEFT('Time Off Log'!$C1492,1)),LOWER(LEFT('Time Off Log'!$C1492,1)))))</f>
        <v/>
      </c>
    </row>
    <row r="1493" spans="6:7" x14ac:dyDescent="0.25">
      <c r="F1493" t="str">
        <f>IF(OR('Time Off Log'!$A1493="",'Time Off Log'!$B1493=""),"",'Time Off Log'!$B1493&amp;"|"&amp;INT(N('Time Off Log'!$A1493)))</f>
        <v/>
      </c>
      <c r="G1493" t="str">
        <f>IF(F1493="","",IF('Time Off Log'!$C1493="","•",IF(N('Time Off Log'!$D1493)&gt;=IF(Settings!$B$8="Days",1,Settings!$B$9),UPPER(LEFT('Time Off Log'!$C1493,1)),LOWER(LEFT('Time Off Log'!$C1493,1)))))</f>
        <v/>
      </c>
    </row>
    <row r="1494" spans="6:7" x14ac:dyDescent="0.25">
      <c r="F1494" t="str">
        <f>IF(OR('Time Off Log'!$A1494="",'Time Off Log'!$B1494=""),"",'Time Off Log'!$B1494&amp;"|"&amp;INT(N('Time Off Log'!$A1494)))</f>
        <v/>
      </c>
      <c r="G1494" t="str">
        <f>IF(F1494="","",IF('Time Off Log'!$C1494="","•",IF(N('Time Off Log'!$D1494)&gt;=IF(Settings!$B$8="Days",1,Settings!$B$9),UPPER(LEFT('Time Off Log'!$C1494,1)),LOWER(LEFT('Time Off Log'!$C1494,1)))))</f>
        <v/>
      </c>
    </row>
    <row r="1495" spans="6:7" x14ac:dyDescent="0.25">
      <c r="F1495" t="str">
        <f>IF(OR('Time Off Log'!$A1495="",'Time Off Log'!$B1495=""),"",'Time Off Log'!$B1495&amp;"|"&amp;INT(N('Time Off Log'!$A1495)))</f>
        <v/>
      </c>
      <c r="G1495" t="str">
        <f>IF(F1495="","",IF('Time Off Log'!$C1495="","•",IF(N('Time Off Log'!$D1495)&gt;=IF(Settings!$B$8="Days",1,Settings!$B$9),UPPER(LEFT('Time Off Log'!$C1495,1)),LOWER(LEFT('Time Off Log'!$C1495,1)))))</f>
        <v/>
      </c>
    </row>
    <row r="1496" spans="6:7" x14ac:dyDescent="0.25">
      <c r="F1496" t="str">
        <f>IF(OR('Time Off Log'!$A1496="",'Time Off Log'!$B1496=""),"",'Time Off Log'!$B1496&amp;"|"&amp;INT(N('Time Off Log'!$A1496)))</f>
        <v/>
      </c>
      <c r="G1496" t="str">
        <f>IF(F1496="","",IF('Time Off Log'!$C1496="","•",IF(N('Time Off Log'!$D1496)&gt;=IF(Settings!$B$8="Days",1,Settings!$B$9),UPPER(LEFT('Time Off Log'!$C1496,1)),LOWER(LEFT('Time Off Log'!$C1496,1)))))</f>
        <v/>
      </c>
    </row>
    <row r="1497" spans="6:7" x14ac:dyDescent="0.25">
      <c r="F1497" t="str">
        <f>IF(OR('Time Off Log'!$A1497="",'Time Off Log'!$B1497=""),"",'Time Off Log'!$B1497&amp;"|"&amp;INT(N('Time Off Log'!$A1497)))</f>
        <v/>
      </c>
      <c r="G1497" t="str">
        <f>IF(F1497="","",IF('Time Off Log'!$C1497="","•",IF(N('Time Off Log'!$D1497)&gt;=IF(Settings!$B$8="Days",1,Settings!$B$9),UPPER(LEFT('Time Off Log'!$C1497,1)),LOWER(LEFT('Time Off Log'!$C1497,1)))))</f>
        <v/>
      </c>
    </row>
    <row r="1498" spans="6:7" x14ac:dyDescent="0.25">
      <c r="F1498" t="str">
        <f>IF(OR('Time Off Log'!$A1498="",'Time Off Log'!$B1498=""),"",'Time Off Log'!$B1498&amp;"|"&amp;INT(N('Time Off Log'!$A1498)))</f>
        <v/>
      </c>
      <c r="G1498" t="str">
        <f>IF(F1498="","",IF('Time Off Log'!$C1498="","•",IF(N('Time Off Log'!$D1498)&gt;=IF(Settings!$B$8="Days",1,Settings!$B$9),UPPER(LEFT('Time Off Log'!$C1498,1)),LOWER(LEFT('Time Off Log'!$C1498,1)))))</f>
        <v/>
      </c>
    </row>
    <row r="1499" spans="6:7" x14ac:dyDescent="0.25">
      <c r="F1499" t="str">
        <f>IF(OR('Time Off Log'!$A1499="",'Time Off Log'!$B1499=""),"",'Time Off Log'!$B1499&amp;"|"&amp;INT(N('Time Off Log'!$A1499)))</f>
        <v/>
      </c>
      <c r="G1499" t="str">
        <f>IF(F1499="","",IF('Time Off Log'!$C1499="","•",IF(N('Time Off Log'!$D1499)&gt;=IF(Settings!$B$8="Days",1,Settings!$B$9),UPPER(LEFT('Time Off Log'!$C1499,1)),LOWER(LEFT('Time Off Log'!$C1499,1)))))</f>
        <v/>
      </c>
    </row>
    <row r="1500" spans="6:7" x14ac:dyDescent="0.25">
      <c r="F1500" t="str">
        <f>IF(OR('Time Off Log'!$A1500="",'Time Off Log'!$B1500=""),"",'Time Off Log'!$B1500&amp;"|"&amp;INT(N('Time Off Log'!$A1500)))</f>
        <v/>
      </c>
      <c r="G1500" t="str">
        <f>IF(F1500="","",IF('Time Off Log'!$C1500="","•",IF(N('Time Off Log'!$D1500)&gt;=IF(Settings!$B$8="Days",1,Settings!$B$9),UPPER(LEFT('Time Off Log'!$C1500,1)),LOWER(LEFT('Time Off Log'!$C1500,1)))))</f>
        <v/>
      </c>
    </row>
    <row r="1501" spans="6:7" x14ac:dyDescent="0.25">
      <c r="F1501" t="str">
        <f>IF(OR('Time Off Log'!$A1501="",'Time Off Log'!$B1501=""),"",'Time Off Log'!$B1501&amp;"|"&amp;INT(N('Time Off Log'!$A1501)))</f>
        <v/>
      </c>
      <c r="G1501" t="str">
        <f>IF(F1501="","",IF('Time Off Log'!$C1501="","•",IF(N('Time Off Log'!$D1501)&gt;=IF(Settings!$B$8="Days",1,Settings!$B$9),UPPER(LEFT('Time Off Log'!$C1501,1)),LOWER(LEFT('Time Off Log'!$C1501,1)))))</f>
        <v/>
      </c>
    </row>
    <row r="1502" spans="6:7" x14ac:dyDescent="0.25">
      <c r="F1502" t="str">
        <f>IF(OR('Time Off Log'!$A1502="",'Time Off Log'!$B1502=""),"",'Time Off Log'!$B1502&amp;"|"&amp;INT(N('Time Off Log'!$A1502)))</f>
        <v/>
      </c>
      <c r="G1502" t="str">
        <f>IF(F1502="","",IF('Time Off Log'!$C1502="","•",IF(N('Time Off Log'!$D1502)&gt;=IF(Settings!$B$8="Days",1,Settings!$B$9),UPPER(LEFT('Time Off Log'!$C1502,1)),LOWER(LEFT('Time Off Log'!$C1502,1)))))</f>
        <v/>
      </c>
    </row>
    <row r="1503" spans="6:7" x14ac:dyDescent="0.25">
      <c r="F1503" t="str">
        <f>IF(OR('Time Off Log'!$A1503="",'Time Off Log'!$B1503=""),"",'Time Off Log'!$B1503&amp;"|"&amp;INT(N('Time Off Log'!$A1503)))</f>
        <v/>
      </c>
      <c r="G1503" t="str">
        <f>IF(F1503="","",IF('Time Off Log'!$C1503="","•",IF(N('Time Off Log'!$D1503)&gt;=IF(Settings!$B$8="Days",1,Settings!$B$9),UPPER(LEFT('Time Off Log'!$C1503,1)),LOWER(LEFT('Time Off Log'!$C1503,1)))))</f>
        <v/>
      </c>
    </row>
    <row r="1504" spans="6:7" x14ac:dyDescent="0.25">
      <c r="F1504" t="str">
        <f>IF(OR('Time Off Log'!$A1504="",'Time Off Log'!$B1504=""),"",'Time Off Log'!$B1504&amp;"|"&amp;INT(N('Time Off Log'!$A1504)))</f>
        <v/>
      </c>
      <c r="G1504" t="str">
        <f>IF(F1504="","",IF('Time Off Log'!$C1504="","•",IF(N('Time Off Log'!$D1504)&gt;=IF(Settings!$B$8="Days",1,Settings!$B$9),UPPER(LEFT('Time Off Log'!$C1504,1)),LOWER(LEFT('Time Off Log'!$C1504,1)))))</f>
        <v/>
      </c>
    </row>
    <row r="1505" spans="6:7" x14ac:dyDescent="0.25">
      <c r="F1505" t="str">
        <f>IF(OR('Time Off Log'!$A1505="",'Time Off Log'!$B1505=""),"",'Time Off Log'!$B1505&amp;"|"&amp;INT(N('Time Off Log'!$A1505)))</f>
        <v/>
      </c>
      <c r="G1505" t="str">
        <f>IF(F1505="","",IF('Time Off Log'!$C1505="","•",IF(N('Time Off Log'!$D1505)&gt;=IF(Settings!$B$8="Days",1,Settings!$B$9),UPPER(LEFT('Time Off Log'!$C1505,1)),LOWER(LEFT('Time Off Log'!$C1505,1)))))</f>
        <v/>
      </c>
    </row>
    <row r="1506" spans="6:7" x14ac:dyDescent="0.25">
      <c r="F1506" t="str">
        <f>IF(OR('Time Off Log'!$A1506="",'Time Off Log'!$B1506=""),"",'Time Off Log'!$B1506&amp;"|"&amp;INT(N('Time Off Log'!$A1506)))</f>
        <v/>
      </c>
      <c r="G1506" t="str">
        <f>IF(F1506="","",IF('Time Off Log'!$C1506="","•",IF(N('Time Off Log'!$D1506)&gt;=IF(Settings!$B$8="Days",1,Settings!$B$9),UPPER(LEFT('Time Off Log'!$C1506,1)),LOWER(LEFT('Time Off Log'!$C1506,1)))))</f>
        <v/>
      </c>
    </row>
    <row r="1507" spans="6:7" x14ac:dyDescent="0.25">
      <c r="F1507" t="str">
        <f>IF(OR('Time Off Log'!$A1507="",'Time Off Log'!$B1507=""),"",'Time Off Log'!$B1507&amp;"|"&amp;INT(N('Time Off Log'!$A1507)))</f>
        <v/>
      </c>
      <c r="G1507" t="str">
        <f>IF(F1507="","",IF('Time Off Log'!$C1507="","•",IF(N('Time Off Log'!$D1507)&gt;=IF(Settings!$B$8="Days",1,Settings!$B$9),UPPER(LEFT('Time Off Log'!$C1507,1)),LOWER(LEFT('Time Off Log'!$C1507,1)))))</f>
        <v/>
      </c>
    </row>
    <row r="1508" spans="6:7" x14ac:dyDescent="0.25">
      <c r="F1508" t="str">
        <f>IF(OR('Time Off Log'!$A1508="",'Time Off Log'!$B1508=""),"",'Time Off Log'!$B1508&amp;"|"&amp;INT(N('Time Off Log'!$A1508)))</f>
        <v/>
      </c>
      <c r="G1508" t="str">
        <f>IF(F1508="","",IF('Time Off Log'!$C1508="","•",IF(N('Time Off Log'!$D1508)&gt;=IF(Settings!$B$8="Days",1,Settings!$B$9),UPPER(LEFT('Time Off Log'!$C1508,1)),LOWER(LEFT('Time Off Log'!$C1508,1)))))</f>
        <v/>
      </c>
    </row>
    <row r="1509" spans="6:7" x14ac:dyDescent="0.25">
      <c r="F1509" t="str">
        <f>IF(OR('Time Off Log'!$A1509="",'Time Off Log'!$B1509=""),"",'Time Off Log'!$B1509&amp;"|"&amp;INT(N('Time Off Log'!$A1509)))</f>
        <v/>
      </c>
      <c r="G1509" t="str">
        <f>IF(F1509="","",IF('Time Off Log'!$C1509="","•",IF(N('Time Off Log'!$D1509)&gt;=IF(Settings!$B$8="Days",1,Settings!$B$9),UPPER(LEFT('Time Off Log'!$C1509,1)),LOWER(LEFT('Time Off Log'!$C1509,1)))))</f>
        <v/>
      </c>
    </row>
    <row r="1510" spans="6:7" x14ac:dyDescent="0.25">
      <c r="F1510" t="str">
        <f>IF(OR('Time Off Log'!$A1510="",'Time Off Log'!$B1510=""),"",'Time Off Log'!$B1510&amp;"|"&amp;INT(N('Time Off Log'!$A1510)))</f>
        <v/>
      </c>
      <c r="G1510" t="str">
        <f>IF(F1510="","",IF('Time Off Log'!$C1510="","•",IF(N('Time Off Log'!$D1510)&gt;=IF(Settings!$B$8="Days",1,Settings!$B$9),UPPER(LEFT('Time Off Log'!$C1510,1)),LOWER(LEFT('Time Off Log'!$C1510,1)))))</f>
        <v/>
      </c>
    </row>
    <row r="1511" spans="6:7" x14ac:dyDescent="0.25">
      <c r="F1511" t="str">
        <f>IF(OR('Time Off Log'!$A1511="",'Time Off Log'!$B1511=""),"",'Time Off Log'!$B1511&amp;"|"&amp;INT(N('Time Off Log'!$A1511)))</f>
        <v/>
      </c>
      <c r="G1511" t="str">
        <f>IF(F1511="","",IF('Time Off Log'!$C1511="","•",IF(N('Time Off Log'!$D1511)&gt;=IF(Settings!$B$8="Days",1,Settings!$B$9),UPPER(LEFT('Time Off Log'!$C1511,1)),LOWER(LEFT('Time Off Log'!$C1511,1)))))</f>
        <v/>
      </c>
    </row>
    <row r="1512" spans="6:7" x14ac:dyDescent="0.25">
      <c r="F1512" t="str">
        <f>IF(OR('Time Off Log'!$A1512="",'Time Off Log'!$B1512=""),"",'Time Off Log'!$B1512&amp;"|"&amp;INT(N('Time Off Log'!$A1512)))</f>
        <v/>
      </c>
      <c r="G1512" t="str">
        <f>IF(F1512="","",IF('Time Off Log'!$C1512="","•",IF(N('Time Off Log'!$D1512)&gt;=IF(Settings!$B$8="Days",1,Settings!$B$9),UPPER(LEFT('Time Off Log'!$C1512,1)),LOWER(LEFT('Time Off Log'!$C1512,1)))))</f>
        <v/>
      </c>
    </row>
    <row r="1513" spans="6:7" x14ac:dyDescent="0.25">
      <c r="F1513" t="str">
        <f>IF(OR('Time Off Log'!$A1513="",'Time Off Log'!$B1513=""),"",'Time Off Log'!$B1513&amp;"|"&amp;INT(N('Time Off Log'!$A1513)))</f>
        <v/>
      </c>
      <c r="G1513" t="str">
        <f>IF(F1513="","",IF('Time Off Log'!$C1513="","•",IF(N('Time Off Log'!$D1513)&gt;=IF(Settings!$B$8="Days",1,Settings!$B$9),UPPER(LEFT('Time Off Log'!$C1513,1)),LOWER(LEFT('Time Off Log'!$C1513,1)))))</f>
        <v/>
      </c>
    </row>
    <row r="1514" spans="6:7" x14ac:dyDescent="0.25">
      <c r="F1514" t="str">
        <f>IF(OR('Time Off Log'!$A1514="",'Time Off Log'!$B1514=""),"",'Time Off Log'!$B1514&amp;"|"&amp;INT(N('Time Off Log'!$A1514)))</f>
        <v/>
      </c>
      <c r="G1514" t="str">
        <f>IF(F1514="","",IF('Time Off Log'!$C1514="","•",IF(N('Time Off Log'!$D1514)&gt;=IF(Settings!$B$8="Days",1,Settings!$B$9),UPPER(LEFT('Time Off Log'!$C1514,1)),LOWER(LEFT('Time Off Log'!$C1514,1)))))</f>
        <v/>
      </c>
    </row>
    <row r="1515" spans="6:7" x14ac:dyDescent="0.25">
      <c r="F1515" t="str">
        <f>IF(OR('Time Off Log'!$A1515="",'Time Off Log'!$B1515=""),"",'Time Off Log'!$B1515&amp;"|"&amp;INT(N('Time Off Log'!$A1515)))</f>
        <v/>
      </c>
      <c r="G1515" t="str">
        <f>IF(F1515="","",IF('Time Off Log'!$C1515="","•",IF(N('Time Off Log'!$D1515)&gt;=IF(Settings!$B$8="Days",1,Settings!$B$9),UPPER(LEFT('Time Off Log'!$C1515,1)),LOWER(LEFT('Time Off Log'!$C1515,1)))))</f>
        <v/>
      </c>
    </row>
    <row r="1516" spans="6:7" x14ac:dyDescent="0.25">
      <c r="F1516" t="str">
        <f>IF(OR('Time Off Log'!$A1516="",'Time Off Log'!$B1516=""),"",'Time Off Log'!$B1516&amp;"|"&amp;INT(N('Time Off Log'!$A1516)))</f>
        <v/>
      </c>
      <c r="G1516" t="str">
        <f>IF(F1516="","",IF('Time Off Log'!$C1516="","•",IF(N('Time Off Log'!$D1516)&gt;=IF(Settings!$B$8="Days",1,Settings!$B$9),UPPER(LEFT('Time Off Log'!$C1516,1)),LOWER(LEFT('Time Off Log'!$C1516,1)))))</f>
        <v/>
      </c>
    </row>
    <row r="1517" spans="6:7" x14ac:dyDescent="0.25">
      <c r="F1517" t="str">
        <f>IF(OR('Time Off Log'!$A1517="",'Time Off Log'!$B1517=""),"",'Time Off Log'!$B1517&amp;"|"&amp;INT(N('Time Off Log'!$A1517)))</f>
        <v/>
      </c>
      <c r="G1517" t="str">
        <f>IF(F1517="","",IF('Time Off Log'!$C1517="","•",IF(N('Time Off Log'!$D1517)&gt;=IF(Settings!$B$8="Days",1,Settings!$B$9),UPPER(LEFT('Time Off Log'!$C1517,1)),LOWER(LEFT('Time Off Log'!$C1517,1)))))</f>
        <v/>
      </c>
    </row>
    <row r="1518" spans="6:7" x14ac:dyDescent="0.25">
      <c r="F1518" t="str">
        <f>IF(OR('Time Off Log'!$A1518="",'Time Off Log'!$B1518=""),"",'Time Off Log'!$B1518&amp;"|"&amp;INT(N('Time Off Log'!$A1518)))</f>
        <v/>
      </c>
      <c r="G1518" t="str">
        <f>IF(F1518="","",IF('Time Off Log'!$C1518="","•",IF(N('Time Off Log'!$D1518)&gt;=IF(Settings!$B$8="Days",1,Settings!$B$9),UPPER(LEFT('Time Off Log'!$C1518,1)),LOWER(LEFT('Time Off Log'!$C1518,1)))))</f>
        <v/>
      </c>
    </row>
    <row r="1519" spans="6:7" x14ac:dyDescent="0.25">
      <c r="F1519" t="str">
        <f>IF(OR('Time Off Log'!$A1519="",'Time Off Log'!$B1519=""),"",'Time Off Log'!$B1519&amp;"|"&amp;INT(N('Time Off Log'!$A1519)))</f>
        <v/>
      </c>
      <c r="G1519" t="str">
        <f>IF(F1519="","",IF('Time Off Log'!$C1519="","•",IF(N('Time Off Log'!$D1519)&gt;=IF(Settings!$B$8="Days",1,Settings!$B$9),UPPER(LEFT('Time Off Log'!$C1519,1)),LOWER(LEFT('Time Off Log'!$C1519,1)))))</f>
        <v/>
      </c>
    </row>
    <row r="1520" spans="6:7" x14ac:dyDescent="0.25">
      <c r="F1520" t="str">
        <f>IF(OR('Time Off Log'!$A1520="",'Time Off Log'!$B1520=""),"",'Time Off Log'!$B1520&amp;"|"&amp;INT(N('Time Off Log'!$A1520)))</f>
        <v/>
      </c>
      <c r="G1520" t="str">
        <f>IF(F1520="","",IF('Time Off Log'!$C1520="","•",IF(N('Time Off Log'!$D1520)&gt;=IF(Settings!$B$8="Days",1,Settings!$B$9),UPPER(LEFT('Time Off Log'!$C1520,1)),LOWER(LEFT('Time Off Log'!$C1520,1)))))</f>
        <v/>
      </c>
    </row>
    <row r="1521" spans="6:7" x14ac:dyDescent="0.25">
      <c r="F1521" t="str">
        <f>IF(OR('Time Off Log'!$A1521="",'Time Off Log'!$B1521=""),"",'Time Off Log'!$B1521&amp;"|"&amp;INT(N('Time Off Log'!$A1521)))</f>
        <v/>
      </c>
      <c r="G1521" t="str">
        <f>IF(F1521="","",IF('Time Off Log'!$C1521="","•",IF(N('Time Off Log'!$D1521)&gt;=IF(Settings!$B$8="Days",1,Settings!$B$9),UPPER(LEFT('Time Off Log'!$C1521,1)),LOWER(LEFT('Time Off Log'!$C1521,1)))))</f>
        <v/>
      </c>
    </row>
    <row r="1522" spans="6:7" x14ac:dyDescent="0.25">
      <c r="F1522" t="str">
        <f>IF(OR('Time Off Log'!$A1522="",'Time Off Log'!$B1522=""),"",'Time Off Log'!$B1522&amp;"|"&amp;INT(N('Time Off Log'!$A1522)))</f>
        <v/>
      </c>
      <c r="G1522" t="str">
        <f>IF(F1522="","",IF('Time Off Log'!$C1522="","•",IF(N('Time Off Log'!$D1522)&gt;=IF(Settings!$B$8="Days",1,Settings!$B$9),UPPER(LEFT('Time Off Log'!$C1522,1)),LOWER(LEFT('Time Off Log'!$C1522,1)))))</f>
        <v/>
      </c>
    </row>
    <row r="1523" spans="6:7" x14ac:dyDescent="0.25">
      <c r="F1523" t="str">
        <f>IF(OR('Time Off Log'!$A1523="",'Time Off Log'!$B1523=""),"",'Time Off Log'!$B1523&amp;"|"&amp;INT(N('Time Off Log'!$A1523)))</f>
        <v/>
      </c>
      <c r="G1523" t="str">
        <f>IF(F1523="","",IF('Time Off Log'!$C1523="","•",IF(N('Time Off Log'!$D1523)&gt;=IF(Settings!$B$8="Days",1,Settings!$B$9),UPPER(LEFT('Time Off Log'!$C1523,1)),LOWER(LEFT('Time Off Log'!$C1523,1)))))</f>
        <v/>
      </c>
    </row>
    <row r="1524" spans="6:7" x14ac:dyDescent="0.25">
      <c r="F1524" t="str">
        <f>IF(OR('Time Off Log'!$A1524="",'Time Off Log'!$B1524=""),"",'Time Off Log'!$B1524&amp;"|"&amp;INT(N('Time Off Log'!$A1524)))</f>
        <v/>
      </c>
      <c r="G1524" t="str">
        <f>IF(F1524="","",IF('Time Off Log'!$C1524="","•",IF(N('Time Off Log'!$D1524)&gt;=IF(Settings!$B$8="Days",1,Settings!$B$9),UPPER(LEFT('Time Off Log'!$C1524,1)),LOWER(LEFT('Time Off Log'!$C1524,1)))))</f>
        <v/>
      </c>
    </row>
    <row r="1525" spans="6:7" x14ac:dyDescent="0.25">
      <c r="F1525" t="str">
        <f>IF(OR('Time Off Log'!$A1525="",'Time Off Log'!$B1525=""),"",'Time Off Log'!$B1525&amp;"|"&amp;INT(N('Time Off Log'!$A1525)))</f>
        <v/>
      </c>
      <c r="G1525" t="str">
        <f>IF(F1525="","",IF('Time Off Log'!$C1525="","•",IF(N('Time Off Log'!$D1525)&gt;=IF(Settings!$B$8="Days",1,Settings!$B$9),UPPER(LEFT('Time Off Log'!$C1525,1)),LOWER(LEFT('Time Off Log'!$C1525,1)))))</f>
        <v/>
      </c>
    </row>
    <row r="1526" spans="6:7" x14ac:dyDescent="0.25">
      <c r="F1526" t="str">
        <f>IF(OR('Time Off Log'!$A1526="",'Time Off Log'!$B1526=""),"",'Time Off Log'!$B1526&amp;"|"&amp;INT(N('Time Off Log'!$A1526)))</f>
        <v/>
      </c>
      <c r="G1526" t="str">
        <f>IF(F1526="","",IF('Time Off Log'!$C1526="","•",IF(N('Time Off Log'!$D1526)&gt;=IF(Settings!$B$8="Days",1,Settings!$B$9),UPPER(LEFT('Time Off Log'!$C1526,1)),LOWER(LEFT('Time Off Log'!$C1526,1)))))</f>
        <v/>
      </c>
    </row>
    <row r="1527" spans="6:7" x14ac:dyDescent="0.25">
      <c r="F1527" t="str">
        <f>IF(OR('Time Off Log'!$A1527="",'Time Off Log'!$B1527=""),"",'Time Off Log'!$B1527&amp;"|"&amp;INT(N('Time Off Log'!$A1527)))</f>
        <v/>
      </c>
      <c r="G1527" t="str">
        <f>IF(F1527="","",IF('Time Off Log'!$C1527="","•",IF(N('Time Off Log'!$D1527)&gt;=IF(Settings!$B$8="Days",1,Settings!$B$9),UPPER(LEFT('Time Off Log'!$C1527,1)),LOWER(LEFT('Time Off Log'!$C1527,1)))))</f>
        <v/>
      </c>
    </row>
    <row r="1528" spans="6:7" x14ac:dyDescent="0.25">
      <c r="F1528" t="str">
        <f>IF(OR('Time Off Log'!$A1528="",'Time Off Log'!$B1528=""),"",'Time Off Log'!$B1528&amp;"|"&amp;INT(N('Time Off Log'!$A1528)))</f>
        <v/>
      </c>
      <c r="G1528" t="str">
        <f>IF(F1528="","",IF('Time Off Log'!$C1528="","•",IF(N('Time Off Log'!$D1528)&gt;=IF(Settings!$B$8="Days",1,Settings!$B$9),UPPER(LEFT('Time Off Log'!$C1528,1)),LOWER(LEFT('Time Off Log'!$C1528,1)))))</f>
        <v/>
      </c>
    </row>
    <row r="1529" spans="6:7" x14ac:dyDescent="0.25">
      <c r="F1529" t="str">
        <f>IF(OR('Time Off Log'!$A1529="",'Time Off Log'!$B1529=""),"",'Time Off Log'!$B1529&amp;"|"&amp;INT(N('Time Off Log'!$A1529)))</f>
        <v/>
      </c>
      <c r="G1529" t="str">
        <f>IF(F1529="","",IF('Time Off Log'!$C1529="","•",IF(N('Time Off Log'!$D1529)&gt;=IF(Settings!$B$8="Days",1,Settings!$B$9),UPPER(LEFT('Time Off Log'!$C1529,1)),LOWER(LEFT('Time Off Log'!$C1529,1)))))</f>
        <v/>
      </c>
    </row>
    <row r="1530" spans="6:7" x14ac:dyDescent="0.25">
      <c r="F1530" t="str">
        <f>IF(OR('Time Off Log'!$A1530="",'Time Off Log'!$B1530=""),"",'Time Off Log'!$B1530&amp;"|"&amp;INT(N('Time Off Log'!$A1530)))</f>
        <v/>
      </c>
      <c r="G1530" t="str">
        <f>IF(F1530="","",IF('Time Off Log'!$C1530="","•",IF(N('Time Off Log'!$D1530)&gt;=IF(Settings!$B$8="Days",1,Settings!$B$9),UPPER(LEFT('Time Off Log'!$C1530,1)),LOWER(LEFT('Time Off Log'!$C1530,1)))))</f>
        <v/>
      </c>
    </row>
    <row r="1531" spans="6:7" x14ac:dyDescent="0.25">
      <c r="F1531" t="str">
        <f>IF(OR('Time Off Log'!$A1531="",'Time Off Log'!$B1531=""),"",'Time Off Log'!$B1531&amp;"|"&amp;INT(N('Time Off Log'!$A1531)))</f>
        <v/>
      </c>
      <c r="G1531" t="str">
        <f>IF(F1531="","",IF('Time Off Log'!$C1531="","•",IF(N('Time Off Log'!$D1531)&gt;=IF(Settings!$B$8="Days",1,Settings!$B$9),UPPER(LEFT('Time Off Log'!$C1531,1)),LOWER(LEFT('Time Off Log'!$C1531,1)))))</f>
        <v/>
      </c>
    </row>
    <row r="1532" spans="6:7" x14ac:dyDescent="0.25">
      <c r="F1532" t="str">
        <f>IF(OR('Time Off Log'!$A1532="",'Time Off Log'!$B1532=""),"",'Time Off Log'!$B1532&amp;"|"&amp;INT(N('Time Off Log'!$A1532)))</f>
        <v/>
      </c>
      <c r="G1532" t="str">
        <f>IF(F1532="","",IF('Time Off Log'!$C1532="","•",IF(N('Time Off Log'!$D1532)&gt;=IF(Settings!$B$8="Days",1,Settings!$B$9),UPPER(LEFT('Time Off Log'!$C1532,1)),LOWER(LEFT('Time Off Log'!$C1532,1)))))</f>
        <v/>
      </c>
    </row>
    <row r="1533" spans="6:7" x14ac:dyDescent="0.25">
      <c r="F1533" t="str">
        <f>IF(OR('Time Off Log'!$A1533="",'Time Off Log'!$B1533=""),"",'Time Off Log'!$B1533&amp;"|"&amp;INT(N('Time Off Log'!$A1533)))</f>
        <v/>
      </c>
      <c r="G1533" t="str">
        <f>IF(F1533="","",IF('Time Off Log'!$C1533="","•",IF(N('Time Off Log'!$D1533)&gt;=IF(Settings!$B$8="Days",1,Settings!$B$9),UPPER(LEFT('Time Off Log'!$C1533,1)),LOWER(LEFT('Time Off Log'!$C1533,1)))))</f>
        <v/>
      </c>
    </row>
    <row r="1534" spans="6:7" x14ac:dyDescent="0.25">
      <c r="F1534" t="str">
        <f>IF(OR('Time Off Log'!$A1534="",'Time Off Log'!$B1534=""),"",'Time Off Log'!$B1534&amp;"|"&amp;INT(N('Time Off Log'!$A1534)))</f>
        <v/>
      </c>
      <c r="G1534" t="str">
        <f>IF(F1534="","",IF('Time Off Log'!$C1534="","•",IF(N('Time Off Log'!$D1534)&gt;=IF(Settings!$B$8="Days",1,Settings!$B$9),UPPER(LEFT('Time Off Log'!$C1534,1)),LOWER(LEFT('Time Off Log'!$C1534,1)))))</f>
        <v/>
      </c>
    </row>
    <row r="1535" spans="6:7" x14ac:dyDescent="0.25">
      <c r="F1535" t="str">
        <f>IF(OR('Time Off Log'!$A1535="",'Time Off Log'!$B1535=""),"",'Time Off Log'!$B1535&amp;"|"&amp;INT(N('Time Off Log'!$A1535)))</f>
        <v/>
      </c>
      <c r="G1535" t="str">
        <f>IF(F1535="","",IF('Time Off Log'!$C1535="","•",IF(N('Time Off Log'!$D1535)&gt;=IF(Settings!$B$8="Days",1,Settings!$B$9),UPPER(LEFT('Time Off Log'!$C1535,1)),LOWER(LEFT('Time Off Log'!$C1535,1)))))</f>
        <v/>
      </c>
    </row>
    <row r="1536" spans="6:7" x14ac:dyDescent="0.25">
      <c r="F1536" t="str">
        <f>IF(OR('Time Off Log'!$A1536="",'Time Off Log'!$B1536=""),"",'Time Off Log'!$B1536&amp;"|"&amp;INT(N('Time Off Log'!$A1536)))</f>
        <v/>
      </c>
      <c r="G1536" t="str">
        <f>IF(F1536="","",IF('Time Off Log'!$C1536="","•",IF(N('Time Off Log'!$D1536)&gt;=IF(Settings!$B$8="Days",1,Settings!$B$9),UPPER(LEFT('Time Off Log'!$C1536,1)),LOWER(LEFT('Time Off Log'!$C1536,1)))))</f>
        <v/>
      </c>
    </row>
    <row r="1537" spans="6:7" x14ac:dyDescent="0.25">
      <c r="F1537" t="str">
        <f>IF(OR('Time Off Log'!$A1537="",'Time Off Log'!$B1537=""),"",'Time Off Log'!$B1537&amp;"|"&amp;INT(N('Time Off Log'!$A1537)))</f>
        <v/>
      </c>
      <c r="G1537" t="str">
        <f>IF(F1537="","",IF('Time Off Log'!$C1537="","•",IF(N('Time Off Log'!$D1537)&gt;=IF(Settings!$B$8="Days",1,Settings!$B$9),UPPER(LEFT('Time Off Log'!$C1537,1)),LOWER(LEFT('Time Off Log'!$C1537,1)))))</f>
        <v/>
      </c>
    </row>
    <row r="1538" spans="6:7" x14ac:dyDescent="0.25">
      <c r="F1538" t="str">
        <f>IF(OR('Time Off Log'!$A1538="",'Time Off Log'!$B1538=""),"",'Time Off Log'!$B1538&amp;"|"&amp;INT(N('Time Off Log'!$A1538)))</f>
        <v/>
      </c>
      <c r="G1538" t="str">
        <f>IF(F1538="","",IF('Time Off Log'!$C1538="","•",IF(N('Time Off Log'!$D1538)&gt;=IF(Settings!$B$8="Days",1,Settings!$B$9),UPPER(LEFT('Time Off Log'!$C1538,1)),LOWER(LEFT('Time Off Log'!$C1538,1)))))</f>
        <v/>
      </c>
    </row>
    <row r="1539" spans="6:7" x14ac:dyDescent="0.25">
      <c r="F1539" t="str">
        <f>IF(OR('Time Off Log'!$A1539="",'Time Off Log'!$B1539=""),"",'Time Off Log'!$B1539&amp;"|"&amp;INT(N('Time Off Log'!$A1539)))</f>
        <v/>
      </c>
      <c r="G1539" t="str">
        <f>IF(F1539="","",IF('Time Off Log'!$C1539="","•",IF(N('Time Off Log'!$D1539)&gt;=IF(Settings!$B$8="Days",1,Settings!$B$9),UPPER(LEFT('Time Off Log'!$C1539,1)),LOWER(LEFT('Time Off Log'!$C1539,1)))))</f>
        <v/>
      </c>
    </row>
    <row r="1540" spans="6:7" x14ac:dyDescent="0.25">
      <c r="F1540" t="str">
        <f>IF(OR('Time Off Log'!$A1540="",'Time Off Log'!$B1540=""),"",'Time Off Log'!$B1540&amp;"|"&amp;INT(N('Time Off Log'!$A1540)))</f>
        <v/>
      </c>
      <c r="G1540" t="str">
        <f>IF(F1540="","",IF('Time Off Log'!$C1540="","•",IF(N('Time Off Log'!$D1540)&gt;=IF(Settings!$B$8="Days",1,Settings!$B$9),UPPER(LEFT('Time Off Log'!$C1540,1)),LOWER(LEFT('Time Off Log'!$C1540,1)))))</f>
        <v/>
      </c>
    </row>
    <row r="1541" spans="6:7" x14ac:dyDescent="0.25">
      <c r="F1541" t="str">
        <f>IF(OR('Time Off Log'!$A1541="",'Time Off Log'!$B1541=""),"",'Time Off Log'!$B1541&amp;"|"&amp;INT(N('Time Off Log'!$A1541)))</f>
        <v/>
      </c>
      <c r="G1541" t="str">
        <f>IF(F1541="","",IF('Time Off Log'!$C1541="","•",IF(N('Time Off Log'!$D1541)&gt;=IF(Settings!$B$8="Days",1,Settings!$B$9),UPPER(LEFT('Time Off Log'!$C1541,1)),LOWER(LEFT('Time Off Log'!$C1541,1)))))</f>
        <v/>
      </c>
    </row>
    <row r="1542" spans="6:7" x14ac:dyDescent="0.25">
      <c r="F1542" t="str">
        <f>IF(OR('Time Off Log'!$A1542="",'Time Off Log'!$B1542=""),"",'Time Off Log'!$B1542&amp;"|"&amp;INT(N('Time Off Log'!$A1542)))</f>
        <v/>
      </c>
      <c r="G1542" t="str">
        <f>IF(F1542="","",IF('Time Off Log'!$C1542="","•",IF(N('Time Off Log'!$D1542)&gt;=IF(Settings!$B$8="Days",1,Settings!$B$9),UPPER(LEFT('Time Off Log'!$C1542,1)),LOWER(LEFT('Time Off Log'!$C1542,1)))))</f>
        <v/>
      </c>
    </row>
    <row r="1543" spans="6:7" x14ac:dyDescent="0.25">
      <c r="F1543" t="str">
        <f>IF(OR('Time Off Log'!$A1543="",'Time Off Log'!$B1543=""),"",'Time Off Log'!$B1543&amp;"|"&amp;INT(N('Time Off Log'!$A1543)))</f>
        <v/>
      </c>
      <c r="G1543" t="str">
        <f>IF(F1543="","",IF('Time Off Log'!$C1543="","•",IF(N('Time Off Log'!$D1543)&gt;=IF(Settings!$B$8="Days",1,Settings!$B$9),UPPER(LEFT('Time Off Log'!$C1543,1)),LOWER(LEFT('Time Off Log'!$C1543,1)))))</f>
        <v/>
      </c>
    </row>
    <row r="1544" spans="6:7" x14ac:dyDescent="0.25">
      <c r="F1544" t="str">
        <f>IF(OR('Time Off Log'!$A1544="",'Time Off Log'!$B1544=""),"",'Time Off Log'!$B1544&amp;"|"&amp;INT(N('Time Off Log'!$A1544)))</f>
        <v/>
      </c>
      <c r="G1544" t="str">
        <f>IF(F1544="","",IF('Time Off Log'!$C1544="","•",IF(N('Time Off Log'!$D1544)&gt;=IF(Settings!$B$8="Days",1,Settings!$B$9),UPPER(LEFT('Time Off Log'!$C1544,1)),LOWER(LEFT('Time Off Log'!$C1544,1)))))</f>
        <v/>
      </c>
    </row>
    <row r="1545" spans="6:7" x14ac:dyDescent="0.25">
      <c r="F1545" t="str">
        <f>IF(OR('Time Off Log'!$A1545="",'Time Off Log'!$B1545=""),"",'Time Off Log'!$B1545&amp;"|"&amp;INT(N('Time Off Log'!$A1545)))</f>
        <v/>
      </c>
      <c r="G1545" t="str">
        <f>IF(F1545="","",IF('Time Off Log'!$C1545="","•",IF(N('Time Off Log'!$D1545)&gt;=IF(Settings!$B$8="Days",1,Settings!$B$9),UPPER(LEFT('Time Off Log'!$C1545,1)),LOWER(LEFT('Time Off Log'!$C1545,1)))))</f>
        <v/>
      </c>
    </row>
    <row r="1546" spans="6:7" x14ac:dyDescent="0.25">
      <c r="F1546" t="str">
        <f>IF(OR('Time Off Log'!$A1546="",'Time Off Log'!$B1546=""),"",'Time Off Log'!$B1546&amp;"|"&amp;INT(N('Time Off Log'!$A1546)))</f>
        <v/>
      </c>
      <c r="G1546" t="str">
        <f>IF(F1546="","",IF('Time Off Log'!$C1546="","•",IF(N('Time Off Log'!$D1546)&gt;=IF(Settings!$B$8="Days",1,Settings!$B$9),UPPER(LEFT('Time Off Log'!$C1546,1)),LOWER(LEFT('Time Off Log'!$C1546,1)))))</f>
        <v/>
      </c>
    </row>
    <row r="1547" spans="6:7" x14ac:dyDescent="0.25">
      <c r="F1547" t="str">
        <f>IF(OR('Time Off Log'!$A1547="",'Time Off Log'!$B1547=""),"",'Time Off Log'!$B1547&amp;"|"&amp;INT(N('Time Off Log'!$A1547)))</f>
        <v/>
      </c>
      <c r="G1547" t="str">
        <f>IF(F1547="","",IF('Time Off Log'!$C1547="","•",IF(N('Time Off Log'!$D1547)&gt;=IF(Settings!$B$8="Days",1,Settings!$B$9),UPPER(LEFT('Time Off Log'!$C1547,1)),LOWER(LEFT('Time Off Log'!$C1547,1)))))</f>
        <v/>
      </c>
    </row>
    <row r="1548" spans="6:7" x14ac:dyDescent="0.25">
      <c r="F1548" t="str">
        <f>IF(OR('Time Off Log'!$A1548="",'Time Off Log'!$B1548=""),"",'Time Off Log'!$B1548&amp;"|"&amp;INT(N('Time Off Log'!$A1548)))</f>
        <v/>
      </c>
      <c r="G1548" t="str">
        <f>IF(F1548="","",IF('Time Off Log'!$C1548="","•",IF(N('Time Off Log'!$D1548)&gt;=IF(Settings!$B$8="Days",1,Settings!$B$9),UPPER(LEFT('Time Off Log'!$C1548,1)),LOWER(LEFT('Time Off Log'!$C1548,1)))))</f>
        <v/>
      </c>
    </row>
    <row r="1549" spans="6:7" x14ac:dyDescent="0.25">
      <c r="F1549" t="str">
        <f>IF(OR('Time Off Log'!$A1549="",'Time Off Log'!$B1549=""),"",'Time Off Log'!$B1549&amp;"|"&amp;INT(N('Time Off Log'!$A1549)))</f>
        <v/>
      </c>
      <c r="G1549" t="str">
        <f>IF(F1549="","",IF('Time Off Log'!$C1549="","•",IF(N('Time Off Log'!$D1549)&gt;=IF(Settings!$B$8="Days",1,Settings!$B$9),UPPER(LEFT('Time Off Log'!$C1549,1)),LOWER(LEFT('Time Off Log'!$C1549,1)))))</f>
        <v/>
      </c>
    </row>
    <row r="1550" spans="6:7" x14ac:dyDescent="0.25">
      <c r="F1550" t="str">
        <f>IF(OR('Time Off Log'!$A1550="",'Time Off Log'!$B1550=""),"",'Time Off Log'!$B1550&amp;"|"&amp;INT(N('Time Off Log'!$A1550)))</f>
        <v/>
      </c>
      <c r="G1550" t="str">
        <f>IF(F1550="","",IF('Time Off Log'!$C1550="","•",IF(N('Time Off Log'!$D1550)&gt;=IF(Settings!$B$8="Days",1,Settings!$B$9),UPPER(LEFT('Time Off Log'!$C1550,1)),LOWER(LEFT('Time Off Log'!$C1550,1)))))</f>
        <v/>
      </c>
    </row>
    <row r="1551" spans="6:7" x14ac:dyDescent="0.25">
      <c r="F1551" t="str">
        <f>IF(OR('Time Off Log'!$A1551="",'Time Off Log'!$B1551=""),"",'Time Off Log'!$B1551&amp;"|"&amp;INT(N('Time Off Log'!$A1551)))</f>
        <v/>
      </c>
      <c r="G1551" t="str">
        <f>IF(F1551="","",IF('Time Off Log'!$C1551="","•",IF(N('Time Off Log'!$D1551)&gt;=IF(Settings!$B$8="Days",1,Settings!$B$9),UPPER(LEFT('Time Off Log'!$C1551,1)),LOWER(LEFT('Time Off Log'!$C1551,1)))))</f>
        <v/>
      </c>
    </row>
    <row r="1552" spans="6:7" x14ac:dyDescent="0.25">
      <c r="F1552" t="str">
        <f>IF(OR('Time Off Log'!$A1552="",'Time Off Log'!$B1552=""),"",'Time Off Log'!$B1552&amp;"|"&amp;INT(N('Time Off Log'!$A1552)))</f>
        <v/>
      </c>
      <c r="G1552" t="str">
        <f>IF(F1552="","",IF('Time Off Log'!$C1552="","•",IF(N('Time Off Log'!$D1552)&gt;=IF(Settings!$B$8="Days",1,Settings!$B$9),UPPER(LEFT('Time Off Log'!$C1552,1)),LOWER(LEFT('Time Off Log'!$C1552,1)))))</f>
        <v/>
      </c>
    </row>
    <row r="1553" spans="6:7" x14ac:dyDescent="0.25">
      <c r="F1553" t="str">
        <f>IF(OR('Time Off Log'!$A1553="",'Time Off Log'!$B1553=""),"",'Time Off Log'!$B1553&amp;"|"&amp;INT(N('Time Off Log'!$A1553)))</f>
        <v/>
      </c>
      <c r="G1553" t="str">
        <f>IF(F1553="","",IF('Time Off Log'!$C1553="","•",IF(N('Time Off Log'!$D1553)&gt;=IF(Settings!$B$8="Days",1,Settings!$B$9),UPPER(LEFT('Time Off Log'!$C1553,1)),LOWER(LEFT('Time Off Log'!$C1553,1)))))</f>
        <v/>
      </c>
    </row>
    <row r="1554" spans="6:7" x14ac:dyDescent="0.25">
      <c r="F1554" t="str">
        <f>IF(OR('Time Off Log'!$A1554="",'Time Off Log'!$B1554=""),"",'Time Off Log'!$B1554&amp;"|"&amp;INT(N('Time Off Log'!$A1554)))</f>
        <v/>
      </c>
      <c r="G1554" t="str">
        <f>IF(F1554="","",IF('Time Off Log'!$C1554="","•",IF(N('Time Off Log'!$D1554)&gt;=IF(Settings!$B$8="Days",1,Settings!$B$9),UPPER(LEFT('Time Off Log'!$C1554,1)),LOWER(LEFT('Time Off Log'!$C1554,1)))))</f>
        <v/>
      </c>
    </row>
    <row r="1555" spans="6:7" x14ac:dyDescent="0.25">
      <c r="F1555" t="str">
        <f>IF(OR('Time Off Log'!$A1555="",'Time Off Log'!$B1555=""),"",'Time Off Log'!$B1555&amp;"|"&amp;INT(N('Time Off Log'!$A1555)))</f>
        <v/>
      </c>
      <c r="G1555" t="str">
        <f>IF(F1555="","",IF('Time Off Log'!$C1555="","•",IF(N('Time Off Log'!$D1555)&gt;=IF(Settings!$B$8="Days",1,Settings!$B$9),UPPER(LEFT('Time Off Log'!$C1555,1)),LOWER(LEFT('Time Off Log'!$C1555,1)))))</f>
        <v/>
      </c>
    </row>
    <row r="1556" spans="6:7" x14ac:dyDescent="0.25">
      <c r="F1556" t="str">
        <f>IF(OR('Time Off Log'!$A1556="",'Time Off Log'!$B1556=""),"",'Time Off Log'!$B1556&amp;"|"&amp;INT(N('Time Off Log'!$A1556)))</f>
        <v/>
      </c>
      <c r="G1556" t="str">
        <f>IF(F1556="","",IF('Time Off Log'!$C1556="","•",IF(N('Time Off Log'!$D1556)&gt;=IF(Settings!$B$8="Days",1,Settings!$B$9),UPPER(LEFT('Time Off Log'!$C1556,1)),LOWER(LEFT('Time Off Log'!$C1556,1)))))</f>
        <v/>
      </c>
    </row>
    <row r="1557" spans="6:7" x14ac:dyDescent="0.25">
      <c r="F1557" t="str">
        <f>IF(OR('Time Off Log'!$A1557="",'Time Off Log'!$B1557=""),"",'Time Off Log'!$B1557&amp;"|"&amp;INT(N('Time Off Log'!$A1557)))</f>
        <v/>
      </c>
      <c r="G1557" t="str">
        <f>IF(F1557="","",IF('Time Off Log'!$C1557="","•",IF(N('Time Off Log'!$D1557)&gt;=IF(Settings!$B$8="Days",1,Settings!$B$9),UPPER(LEFT('Time Off Log'!$C1557,1)),LOWER(LEFT('Time Off Log'!$C1557,1)))))</f>
        <v/>
      </c>
    </row>
    <row r="1558" spans="6:7" x14ac:dyDescent="0.25">
      <c r="F1558" t="str">
        <f>IF(OR('Time Off Log'!$A1558="",'Time Off Log'!$B1558=""),"",'Time Off Log'!$B1558&amp;"|"&amp;INT(N('Time Off Log'!$A1558)))</f>
        <v/>
      </c>
      <c r="G1558" t="str">
        <f>IF(F1558="","",IF('Time Off Log'!$C1558="","•",IF(N('Time Off Log'!$D1558)&gt;=IF(Settings!$B$8="Days",1,Settings!$B$9),UPPER(LEFT('Time Off Log'!$C1558,1)),LOWER(LEFT('Time Off Log'!$C1558,1)))))</f>
        <v/>
      </c>
    </row>
    <row r="1559" spans="6:7" x14ac:dyDescent="0.25">
      <c r="F1559" t="str">
        <f>IF(OR('Time Off Log'!$A1559="",'Time Off Log'!$B1559=""),"",'Time Off Log'!$B1559&amp;"|"&amp;INT(N('Time Off Log'!$A1559)))</f>
        <v/>
      </c>
      <c r="G1559" t="str">
        <f>IF(F1559="","",IF('Time Off Log'!$C1559="","•",IF(N('Time Off Log'!$D1559)&gt;=IF(Settings!$B$8="Days",1,Settings!$B$9),UPPER(LEFT('Time Off Log'!$C1559,1)),LOWER(LEFT('Time Off Log'!$C1559,1)))))</f>
        <v/>
      </c>
    </row>
    <row r="1560" spans="6:7" x14ac:dyDescent="0.25">
      <c r="F1560" t="str">
        <f>IF(OR('Time Off Log'!$A1560="",'Time Off Log'!$B1560=""),"",'Time Off Log'!$B1560&amp;"|"&amp;INT(N('Time Off Log'!$A1560)))</f>
        <v/>
      </c>
      <c r="G1560" t="str">
        <f>IF(F1560="","",IF('Time Off Log'!$C1560="","•",IF(N('Time Off Log'!$D1560)&gt;=IF(Settings!$B$8="Days",1,Settings!$B$9),UPPER(LEFT('Time Off Log'!$C1560,1)),LOWER(LEFT('Time Off Log'!$C1560,1)))))</f>
        <v/>
      </c>
    </row>
    <row r="1561" spans="6:7" x14ac:dyDescent="0.25">
      <c r="F1561" t="str">
        <f>IF(OR('Time Off Log'!$A1561="",'Time Off Log'!$B1561=""),"",'Time Off Log'!$B1561&amp;"|"&amp;INT(N('Time Off Log'!$A1561)))</f>
        <v/>
      </c>
      <c r="G1561" t="str">
        <f>IF(F1561="","",IF('Time Off Log'!$C1561="","•",IF(N('Time Off Log'!$D1561)&gt;=IF(Settings!$B$8="Days",1,Settings!$B$9),UPPER(LEFT('Time Off Log'!$C1561,1)),LOWER(LEFT('Time Off Log'!$C1561,1)))))</f>
        <v/>
      </c>
    </row>
    <row r="1562" spans="6:7" x14ac:dyDescent="0.25">
      <c r="F1562" t="str">
        <f>IF(OR('Time Off Log'!$A1562="",'Time Off Log'!$B1562=""),"",'Time Off Log'!$B1562&amp;"|"&amp;INT(N('Time Off Log'!$A1562)))</f>
        <v/>
      </c>
      <c r="G1562" t="str">
        <f>IF(F1562="","",IF('Time Off Log'!$C1562="","•",IF(N('Time Off Log'!$D1562)&gt;=IF(Settings!$B$8="Days",1,Settings!$B$9),UPPER(LEFT('Time Off Log'!$C1562,1)),LOWER(LEFT('Time Off Log'!$C1562,1)))))</f>
        <v/>
      </c>
    </row>
    <row r="1563" spans="6:7" x14ac:dyDescent="0.25">
      <c r="F1563" t="str">
        <f>IF(OR('Time Off Log'!$A1563="",'Time Off Log'!$B1563=""),"",'Time Off Log'!$B1563&amp;"|"&amp;INT(N('Time Off Log'!$A1563)))</f>
        <v/>
      </c>
      <c r="G1563" t="str">
        <f>IF(F1563="","",IF('Time Off Log'!$C1563="","•",IF(N('Time Off Log'!$D1563)&gt;=IF(Settings!$B$8="Days",1,Settings!$B$9),UPPER(LEFT('Time Off Log'!$C1563,1)),LOWER(LEFT('Time Off Log'!$C1563,1)))))</f>
        <v/>
      </c>
    </row>
    <row r="1564" spans="6:7" x14ac:dyDescent="0.25">
      <c r="F1564" t="str">
        <f>IF(OR('Time Off Log'!$A1564="",'Time Off Log'!$B1564=""),"",'Time Off Log'!$B1564&amp;"|"&amp;INT(N('Time Off Log'!$A1564)))</f>
        <v/>
      </c>
      <c r="G1564" t="str">
        <f>IF(F1564="","",IF('Time Off Log'!$C1564="","•",IF(N('Time Off Log'!$D1564)&gt;=IF(Settings!$B$8="Days",1,Settings!$B$9),UPPER(LEFT('Time Off Log'!$C1564,1)),LOWER(LEFT('Time Off Log'!$C1564,1)))))</f>
        <v/>
      </c>
    </row>
    <row r="1565" spans="6:7" x14ac:dyDescent="0.25">
      <c r="F1565" t="str">
        <f>IF(OR('Time Off Log'!$A1565="",'Time Off Log'!$B1565=""),"",'Time Off Log'!$B1565&amp;"|"&amp;INT(N('Time Off Log'!$A1565)))</f>
        <v/>
      </c>
      <c r="G1565" t="str">
        <f>IF(F1565="","",IF('Time Off Log'!$C1565="","•",IF(N('Time Off Log'!$D1565)&gt;=IF(Settings!$B$8="Days",1,Settings!$B$9),UPPER(LEFT('Time Off Log'!$C1565,1)),LOWER(LEFT('Time Off Log'!$C1565,1)))))</f>
        <v/>
      </c>
    </row>
    <row r="1566" spans="6:7" x14ac:dyDescent="0.25">
      <c r="F1566" t="str">
        <f>IF(OR('Time Off Log'!$A1566="",'Time Off Log'!$B1566=""),"",'Time Off Log'!$B1566&amp;"|"&amp;INT(N('Time Off Log'!$A1566)))</f>
        <v/>
      </c>
      <c r="G1566" t="str">
        <f>IF(F1566="","",IF('Time Off Log'!$C1566="","•",IF(N('Time Off Log'!$D1566)&gt;=IF(Settings!$B$8="Days",1,Settings!$B$9),UPPER(LEFT('Time Off Log'!$C1566,1)),LOWER(LEFT('Time Off Log'!$C1566,1)))))</f>
        <v/>
      </c>
    </row>
    <row r="1567" spans="6:7" x14ac:dyDescent="0.25">
      <c r="F1567" t="str">
        <f>IF(OR('Time Off Log'!$A1567="",'Time Off Log'!$B1567=""),"",'Time Off Log'!$B1567&amp;"|"&amp;INT(N('Time Off Log'!$A1567)))</f>
        <v/>
      </c>
      <c r="G1567" t="str">
        <f>IF(F1567="","",IF('Time Off Log'!$C1567="","•",IF(N('Time Off Log'!$D1567)&gt;=IF(Settings!$B$8="Days",1,Settings!$B$9),UPPER(LEFT('Time Off Log'!$C1567,1)),LOWER(LEFT('Time Off Log'!$C1567,1)))))</f>
        <v/>
      </c>
    </row>
    <row r="1568" spans="6:7" x14ac:dyDescent="0.25">
      <c r="F1568" t="str">
        <f>IF(OR('Time Off Log'!$A1568="",'Time Off Log'!$B1568=""),"",'Time Off Log'!$B1568&amp;"|"&amp;INT(N('Time Off Log'!$A1568)))</f>
        <v/>
      </c>
      <c r="G1568" t="str">
        <f>IF(F1568="","",IF('Time Off Log'!$C1568="","•",IF(N('Time Off Log'!$D1568)&gt;=IF(Settings!$B$8="Days",1,Settings!$B$9),UPPER(LEFT('Time Off Log'!$C1568,1)),LOWER(LEFT('Time Off Log'!$C1568,1)))))</f>
        <v/>
      </c>
    </row>
    <row r="1569" spans="6:7" x14ac:dyDescent="0.25">
      <c r="F1569" t="str">
        <f>IF(OR('Time Off Log'!$A1569="",'Time Off Log'!$B1569=""),"",'Time Off Log'!$B1569&amp;"|"&amp;INT(N('Time Off Log'!$A1569)))</f>
        <v/>
      </c>
      <c r="G1569" t="str">
        <f>IF(F1569="","",IF('Time Off Log'!$C1569="","•",IF(N('Time Off Log'!$D1569)&gt;=IF(Settings!$B$8="Days",1,Settings!$B$9),UPPER(LEFT('Time Off Log'!$C1569,1)),LOWER(LEFT('Time Off Log'!$C1569,1)))))</f>
        <v/>
      </c>
    </row>
    <row r="1570" spans="6:7" x14ac:dyDescent="0.25">
      <c r="F1570" t="str">
        <f>IF(OR('Time Off Log'!$A1570="",'Time Off Log'!$B1570=""),"",'Time Off Log'!$B1570&amp;"|"&amp;INT(N('Time Off Log'!$A1570)))</f>
        <v/>
      </c>
      <c r="G1570" t="str">
        <f>IF(F1570="","",IF('Time Off Log'!$C1570="","•",IF(N('Time Off Log'!$D1570)&gt;=IF(Settings!$B$8="Days",1,Settings!$B$9),UPPER(LEFT('Time Off Log'!$C1570,1)),LOWER(LEFT('Time Off Log'!$C1570,1)))))</f>
        <v/>
      </c>
    </row>
    <row r="1571" spans="6:7" x14ac:dyDescent="0.25">
      <c r="F1571" t="str">
        <f>IF(OR('Time Off Log'!$A1571="",'Time Off Log'!$B1571=""),"",'Time Off Log'!$B1571&amp;"|"&amp;INT(N('Time Off Log'!$A1571)))</f>
        <v/>
      </c>
      <c r="G1571" t="str">
        <f>IF(F1571="","",IF('Time Off Log'!$C1571="","•",IF(N('Time Off Log'!$D1571)&gt;=IF(Settings!$B$8="Days",1,Settings!$B$9),UPPER(LEFT('Time Off Log'!$C1571,1)),LOWER(LEFT('Time Off Log'!$C1571,1)))))</f>
        <v/>
      </c>
    </row>
    <row r="1572" spans="6:7" x14ac:dyDescent="0.25">
      <c r="F1572" t="str">
        <f>IF(OR('Time Off Log'!$A1572="",'Time Off Log'!$B1572=""),"",'Time Off Log'!$B1572&amp;"|"&amp;INT(N('Time Off Log'!$A1572)))</f>
        <v/>
      </c>
      <c r="G1572" t="str">
        <f>IF(F1572="","",IF('Time Off Log'!$C1572="","•",IF(N('Time Off Log'!$D1572)&gt;=IF(Settings!$B$8="Days",1,Settings!$B$9),UPPER(LEFT('Time Off Log'!$C1572,1)),LOWER(LEFT('Time Off Log'!$C1572,1)))))</f>
        <v/>
      </c>
    </row>
    <row r="1573" spans="6:7" x14ac:dyDescent="0.25">
      <c r="F1573" t="str">
        <f>IF(OR('Time Off Log'!$A1573="",'Time Off Log'!$B1573=""),"",'Time Off Log'!$B1573&amp;"|"&amp;INT(N('Time Off Log'!$A1573)))</f>
        <v/>
      </c>
      <c r="G1573" t="str">
        <f>IF(F1573="","",IF('Time Off Log'!$C1573="","•",IF(N('Time Off Log'!$D1573)&gt;=IF(Settings!$B$8="Days",1,Settings!$B$9),UPPER(LEFT('Time Off Log'!$C1573,1)),LOWER(LEFT('Time Off Log'!$C1573,1)))))</f>
        <v/>
      </c>
    </row>
    <row r="1574" spans="6:7" x14ac:dyDescent="0.25">
      <c r="F1574" t="str">
        <f>IF(OR('Time Off Log'!$A1574="",'Time Off Log'!$B1574=""),"",'Time Off Log'!$B1574&amp;"|"&amp;INT(N('Time Off Log'!$A1574)))</f>
        <v/>
      </c>
      <c r="G1574" t="str">
        <f>IF(F1574="","",IF('Time Off Log'!$C1574="","•",IF(N('Time Off Log'!$D1574)&gt;=IF(Settings!$B$8="Days",1,Settings!$B$9),UPPER(LEFT('Time Off Log'!$C1574,1)),LOWER(LEFT('Time Off Log'!$C1574,1)))))</f>
        <v/>
      </c>
    </row>
    <row r="1575" spans="6:7" x14ac:dyDescent="0.25">
      <c r="F1575" t="str">
        <f>IF(OR('Time Off Log'!$A1575="",'Time Off Log'!$B1575=""),"",'Time Off Log'!$B1575&amp;"|"&amp;INT(N('Time Off Log'!$A1575)))</f>
        <v/>
      </c>
      <c r="G1575" t="str">
        <f>IF(F1575="","",IF('Time Off Log'!$C1575="","•",IF(N('Time Off Log'!$D1575)&gt;=IF(Settings!$B$8="Days",1,Settings!$B$9),UPPER(LEFT('Time Off Log'!$C1575,1)),LOWER(LEFT('Time Off Log'!$C1575,1)))))</f>
        <v/>
      </c>
    </row>
    <row r="1576" spans="6:7" x14ac:dyDescent="0.25">
      <c r="F1576" t="str">
        <f>IF(OR('Time Off Log'!$A1576="",'Time Off Log'!$B1576=""),"",'Time Off Log'!$B1576&amp;"|"&amp;INT(N('Time Off Log'!$A1576)))</f>
        <v/>
      </c>
      <c r="G1576" t="str">
        <f>IF(F1576="","",IF('Time Off Log'!$C1576="","•",IF(N('Time Off Log'!$D1576)&gt;=IF(Settings!$B$8="Days",1,Settings!$B$9),UPPER(LEFT('Time Off Log'!$C1576,1)),LOWER(LEFT('Time Off Log'!$C1576,1)))))</f>
        <v/>
      </c>
    </row>
    <row r="1577" spans="6:7" x14ac:dyDescent="0.25">
      <c r="F1577" t="str">
        <f>IF(OR('Time Off Log'!$A1577="",'Time Off Log'!$B1577=""),"",'Time Off Log'!$B1577&amp;"|"&amp;INT(N('Time Off Log'!$A1577)))</f>
        <v/>
      </c>
      <c r="G1577" t="str">
        <f>IF(F1577="","",IF('Time Off Log'!$C1577="","•",IF(N('Time Off Log'!$D1577)&gt;=IF(Settings!$B$8="Days",1,Settings!$B$9),UPPER(LEFT('Time Off Log'!$C1577,1)),LOWER(LEFT('Time Off Log'!$C1577,1)))))</f>
        <v/>
      </c>
    </row>
    <row r="1578" spans="6:7" x14ac:dyDescent="0.25">
      <c r="F1578" t="str">
        <f>IF(OR('Time Off Log'!$A1578="",'Time Off Log'!$B1578=""),"",'Time Off Log'!$B1578&amp;"|"&amp;INT(N('Time Off Log'!$A1578)))</f>
        <v/>
      </c>
      <c r="G1578" t="str">
        <f>IF(F1578="","",IF('Time Off Log'!$C1578="","•",IF(N('Time Off Log'!$D1578)&gt;=IF(Settings!$B$8="Days",1,Settings!$B$9),UPPER(LEFT('Time Off Log'!$C1578,1)),LOWER(LEFT('Time Off Log'!$C1578,1)))))</f>
        <v/>
      </c>
    </row>
    <row r="1579" spans="6:7" x14ac:dyDescent="0.25">
      <c r="F1579" t="str">
        <f>IF(OR('Time Off Log'!$A1579="",'Time Off Log'!$B1579=""),"",'Time Off Log'!$B1579&amp;"|"&amp;INT(N('Time Off Log'!$A1579)))</f>
        <v/>
      </c>
      <c r="G1579" t="str">
        <f>IF(F1579="","",IF('Time Off Log'!$C1579="","•",IF(N('Time Off Log'!$D1579)&gt;=IF(Settings!$B$8="Days",1,Settings!$B$9),UPPER(LEFT('Time Off Log'!$C1579,1)),LOWER(LEFT('Time Off Log'!$C1579,1)))))</f>
        <v/>
      </c>
    </row>
    <row r="1580" spans="6:7" x14ac:dyDescent="0.25">
      <c r="F1580" t="str">
        <f>IF(OR('Time Off Log'!$A1580="",'Time Off Log'!$B1580=""),"",'Time Off Log'!$B1580&amp;"|"&amp;INT(N('Time Off Log'!$A1580)))</f>
        <v/>
      </c>
      <c r="G1580" t="str">
        <f>IF(F1580="","",IF('Time Off Log'!$C1580="","•",IF(N('Time Off Log'!$D1580)&gt;=IF(Settings!$B$8="Days",1,Settings!$B$9),UPPER(LEFT('Time Off Log'!$C1580,1)),LOWER(LEFT('Time Off Log'!$C1580,1)))))</f>
        <v/>
      </c>
    </row>
    <row r="1581" spans="6:7" x14ac:dyDescent="0.25">
      <c r="F1581" t="str">
        <f>IF(OR('Time Off Log'!$A1581="",'Time Off Log'!$B1581=""),"",'Time Off Log'!$B1581&amp;"|"&amp;INT(N('Time Off Log'!$A1581)))</f>
        <v/>
      </c>
      <c r="G1581" t="str">
        <f>IF(F1581="","",IF('Time Off Log'!$C1581="","•",IF(N('Time Off Log'!$D1581)&gt;=IF(Settings!$B$8="Days",1,Settings!$B$9),UPPER(LEFT('Time Off Log'!$C1581,1)),LOWER(LEFT('Time Off Log'!$C1581,1)))))</f>
        <v/>
      </c>
    </row>
    <row r="1582" spans="6:7" x14ac:dyDescent="0.25">
      <c r="F1582" t="str">
        <f>IF(OR('Time Off Log'!$A1582="",'Time Off Log'!$B1582=""),"",'Time Off Log'!$B1582&amp;"|"&amp;INT(N('Time Off Log'!$A1582)))</f>
        <v/>
      </c>
      <c r="G1582" t="str">
        <f>IF(F1582="","",IF('Time Off Log'!$C1582="","•",IF(N('Time Off Log'!$D1582)&gt;=IF(Settings!$B$8="Days",1,Settings!$B$9),UPPER(LEFT('Time Off Log'!$C1582,1)),LOWER(LEFT('Time Off Log'!$C1582,1)))))</f>
        <v/>
      </c>
    </row>
    <row r="1583" spans="6:7" x14ac:dyDescent="0.25">
      <c r="F1583" t="str">
        <f>IF(OR('Time Off Log'!$A1583="",'Time Off Log'!$B1583=""),"",'Time Off Log'!$B1583&amp;"|"&amp;INT(N('Time Off Log'!$A1583)))</f>
        <v/>
      </c>
      <c r="G1583" t="str">
        <f>IF(F1583="","",IF('Time Off Log'!$C1583="","•",IF(N('Time Off Log'!$D1583)&gt;=IF(Settings!$B$8="Days",1,Settings!$B$9),UPPER(LEFT('Time Off Log'!$C1583,1)),LOWER(LEFT('Time Off Log'!$C1583,1)))))</f>
        <v/>
      </c>
    </row>
    <row r="1584" spans="6:7" x14ac:dyDescent="0.25">
      <c r="F1584" t="str">
        <f>IF(OR('Time Off Log'!$A1584="",'Time Off Log'!$B1584=""),"",'Time Off Log'!$B1584&amp;"|"&amp;INT(N('Time Off Log'!$A1584)))</f>
        <v/>
      </c>
      <c r="G1584" t="str">
        <f>IF(F1584="","",IF('Time Off Log'!$C1584="","•",IF(N('Time Off Log'!$D1584)&gt;=IF(Settings!$B$8="Days",1,Settings!$B$9),UPPER(LEFT('Time Off Log'!$C1584,1)),LOWER(LEFT('Time Off Log'!$C1584,1)))))</f>
        <v/>
      </c>
    </row>
    <row r="1585" spans="6:7" x14ac:dyDescent="0.25">
      <c r="F1585" t="str">
        <f>IF(OR('Time Off Log'!$A1585="",'Time Off Log'!$B1585=""),"",'Time Off Log'!$B1585&amp;"|"&amp;INT(N('Time Off Log'!$A1585)))</f>
        <v/>
      </c>
      <c r="G1585" t="str">
        <f>IF(F1585="","",IF('Time Off Log'!$C1585="","•",IF(N('Time Off Log'!$D1585)&gt;=IF(Settings!$B$8="Days",1,Settings!$B$9),UPPER(LEFT('Time Off Log'!$C1585,1)),LOWER(LEFT('Time Off Log'!$C1585,1)))))</f>
        <v/>
      </c>
    </row>
    <row r="1586" spans="6:7" x14ac:dyDescent="0.25">
      <c r="F1586" t="str">
        <f>IF(OR('Time Off Log'!$A1586="",'Time Off Log'!$B1586=""),"",'Time Off Log'!$B1586&amp;"|"&amp;INT(N('Time Off Log'!$A1586)))</f>
        <v/>
      </c>
      <c r="G1586" t="str">
        <f>IF(F1586="","",IF('Time Off Log'!$C1586="","•",IF(N('Time Off Log'!$D1586)&gt;=IF(Settings!$B$8="Days",1,Settings!$B$9),UPPER(LEFT('Time Off Log'!$C1586,1)),LOWER(LEFT('Time Off Log'!$C1586,1)))))</f>
        <v/>
      </c>
    </row>
    <row r="1587" spans="6:7" x14ac:dyDescent="0.25">
      <c r="F1587" t="str">
        <f>IF(OR('Time Off Log'!$A1587="",'Time Off Log'!$B1587=""),"",'Time Off Log'!$B1587&amp;"|"&amp;INT(N('Time Off Log'!$A1587)))</f>
        <v/>
      </c>
      <c r="G1587" t="str">
        <f>IF(F1587="","",IF('Time Off Log'!$C1587="","•",IF(N('Time Off Log'!$D1587)&gt;=IF(Settings!$B$8="Days",1,Settings!$B$9),UPPER(LEFT('Time Off Log'!$C1587,1)),LOWER(LEFT('Time Off Log'!$C1587,1)))))</f>
        <v/>
      </c>
    </row>
    <row r="1588" spans="6:7" x14ac:dyDescent="0.25">
      <c r="F1588" t="str">
        <f>IF(OR('Time Off Log'!$A1588="",'Time Off Log'!$B1588=""),"",'Time Off Log'!$B1588&amp;"|"&amp;INT(N('Time Off Log'!$A1588)))</f>
        <v/>
      </c>
      <c r="G1588" t="str">
        <f>IF(F1588="","",IF('Time Off Log'!$C1588="","•",IF(N('Time Off Log'!$D1588)&gt;=IF(Settings!$B$8="Days",1,Settings!$B$9),UPPER(LEFT('Time Off Log'!$C1588,1)),LOWER(LEFT('Time Off Log'!$C1588,1)))))</f>
        <v/>
      </c>
    </row>
    <row r="1589" spans="6:7" x14ac:dyDescent="0.25">
      <c r="F1589" t="str">
        <f>IF(OR('Time Off Log'!$A1589="",'Time Off Log'!$B1589=""),"",'Time Off Log'!$B1589&amp;"|"&amp;INT(N('Time Off Log'!$A1589)))</f>
        <v/>
      </c>
      <c r="G1589" t="str">
        <f>IF(F1589="","",IF('Time Off Log'!$C1589="","•",IF(N('Time Off Log'!$D1589)&gt;=IF(Settings!$B$8="Days",1,Settings!$B$9),UPPER(LEFT('Time Off Log'!$C1589,1)),LOWER(LEFT('Time Off Log'!$C1589,1)))))</f>
        <v/>
      </c>
    </row>
    <row r="1590" spans="6:7" x14ac:dyDescent="0.25">
      <c r="F1590" t="str">
        <f>IF(OR('Time Off Log'!$A1590="",'Time Off Log'!$B1590=""),"",'Time Off Log'!$B1590&amp;"|"&amp;INT(N('Time Off Log'!$A1590)))</f>
        <v/>
      </c>
      <c r="G1590" t="str">
        <f>IF(F1590="","",IF('Time Off Log'!$C1590="","•",IF(N('Time Off Log'!$D1590)&gt;=IF(Settings!$B$8="Days",1,Settings!$B$9),UPPER(LEFT('Time Off Log'!$C1590,1)),LOWER(LEFT('Time Off Log'!$C1590,1)))))</f>
        <v/>
      </c>
    </row>
    <row r="1591" spans="6:7" x14ac:dyDescent="0.25">
      <c r="F1591" t="str">
        <f>IF(OR('Time Off Log'!$A1591="",'Time Off Log'!$B1591=""),"",'Time Off Log'!$B1591&amp;"|"&amp;INT(N('Time Off Log'!$A1591)))</f>
        <v/>
      </c>
      <c r="G1591" t="str">
        <f>IF(F1591="","",IF('Time Off Log'!$C1591="","•",IF(N('Time Off Log'!$D1591)&gt;=IF(Settings!$B$8="Days",1,Settings!$B$9),UPPER(LEFT('Time Off Log'!$C1591,1)),LOWER(LEFT('Time Off Log'!$C1591,1)))))</f>
        <v/>
      </c>
    </row>
    <row r="1592" spans="6:7" x14ac:dyDescent="0.25">
      <c r="F1592" t="str">
        <f>IF(OR('Time Off Log'!$A1592="",'Time Off Log'!$B1592=""),"",'Time Off Log'!$B1592&amp;"|"&amp;INT(N('Time Off Log'!$A1592)))</f>
        <v/>
      </c>
      <c r="G1592" t="str">
        <f>IF(F1592="","",IF('Time Off Log'!$C1592="","•",IF(N('Time Off Log'!$D1592)&gt;=IF(Settings!$B$8="Days",1,Settings!$B$9),UPPER(LEFT('Time Off Log'!$C1592,1)),LOWER(LEFT('Time Off Log'!$C1592,1)))))</f>
        <v/>
      </c>
    </row>
    <row r="1593" spans="6:7" x14ac:dyDescent="0.25">
      <c r="F1593" t="str">
        <f>IF(OR('Time Off Log'!$A1593="",'Time Off Log'!$B1593=""),"",'Time Off Log'!$B1593&amp;"|"&amp;INT(N('Time Off Log'!$A1593)))</f>
        <v/>
      </c>
      <c r="G1593" t="str">
        <f>IF(F1593="","",IF('Time Off Log'!$C1593="","•",IF(N('Time Off Log'!$D1593)&gt;=IF(Settings!$B$8="Days",1,Settings!$B$9),UPPER(LEFT('Time Off Log'!$C1593,1)),LOWER(LEFT('Time Off Log'!$C1593,1)))))</f>
        <v/>
      </c>
    </row>
    <row r="1594" spans="6:7" x14ac:dyDescent="0.25">
      <c r="F1594" t="str">
        <f>IF(OR('Time Off Log'!$A1594="",'Time Off Log'!$B1594=""),"",'Time Off Log'!$B1594&amp;"|"&amp;INT(N('Time Off Log'!$A1594)))</f>
        <v/>
      </c>
      <c r="G1594" t="str">
        <f>IF(F1594="","",IF('Time Off Log'!$C1594="","•",IF(N('Time Off Log'!$D1594)&gt;=IF(Settings!$B$8="Days",1,Settings!$B$9),UPPER(LEFT('Time Off Log'!$C1594,1)),LOWER(LEFT('Time Off Log'!$C1594,1)))))</f>
        <v/>
      </c>
    </row>
    <row r="1595" spans="6:7" x14ac:dyDescent="0.25">
      <c r="F1595" t="str">
        <f>IF(OR('Time Off Log'!$A1595="",'Time Off Log'!$B1595=""),"",'Time Off Log'!$B1595&amp;"|"&amp;INT(N('Time Off Log'!$A1595)))</f>
        <v/>
      </c>
      <c r="G1595" t="str">
        <f>IF(F1595="","",IF('Time Off Log'!$C1595="","•",IF(N('Time Off Log'!$D1595)&gt;=IF(Settings!$B$8="Days",1,Settings!$B$9),UPPER(LEFT('Time Off Log'!$C1595,1)),LOWER(LEFT('Time Off Log'!$C1595,1)))))</f>
        <v/>
      </c>
    </row>
    <row r="1596" spans="6:7" x14ac:dyDescent="0.25">
      <c r="F1596" t="str">
        <f>IF(OR('Time Off Log'!$A1596="",'Time Off Log'!$B1596=""),"",'Time Off Log'!$B1596&amp;"|"&amp;INT(N('Time Off Log'!$A1596)))</f>
        <v/>
      </c>
      <c r="G1596" t="str">
        <f>IF(F1596="","",IF('Time Off Log'!$C1596="","•",IF(N('Time Off Log'!$D1596)&gt;=IF(Settings!$B$8="Days",1,Settings!$B$9),UPPER(LEFT('Time Off Log'!$C1596,1)),LOWER(LEFT('Time Off Log'!$C1596,1)))))</f>
        <v/>
      </c>
    </row>
    <row r="1597" spans="6:7" x14ac:dyDescent="0.25">
      <c r="F1597" t="str">
        <f>IF(OR('Time Off Log'!$A1597="",'Time Off Log'!$B1597=""),"",'Time Off Log'!$B1597&amp;"|"&amp;INT(N('Time Off Log'!$A1597)))</f>
        <v/>
      </c>
      <c r="G1597" t="str">
        <f>IF(F1597="","",IF('Time Off Log'!$C1597="","•",IF(N('Time Off Log'!$D1597)&gt;=IF(Settings!$B$8="Days",1,Settings!$B$9),UPPER(LEFT('Time Off Log'!$C1597,1)),LOWER(LEFT('Time Off Log'!$C1597,1)))))</f>
        <v/>
      </c>
    </row>
    <row r="1598" spans="6:7" x14ac:dyDescent="0.25">
      <c r="F1598" t="str">
        <f>IF(OR('Time Off Log'!$A1598="",'Time Off Log'!$B1598=""),"",'Time Off Log'!$B1598&amp;"|"&amp;INT(N('Time Off Log'!$A1598)))</f>
        <v/>
      </c>
      <c r="G1598" t="str">
        <f>IF(F1598="","",IF('Time Off Log'!$C1598="","•",IF(N('Time Off Log'!$D1598)&gt;=IF(Settings!$B$8="Days",1,Settings!$B$9),UPPER(LEFT('Time Off Log'!$C1598,1)),LOWER(LEFT('Time Off Log'!$C1598,1)))))</f>
        <v/>
      </c>
    </row>
    <row r="1599" spans="6:7" x14ac:dyDescent="0.25">
      <c r="F1599" t="str">
        <f>IF(OR('Time Off Log'!$A1599="",'Time Off Log'!$B1599=""),"",'Time Off Log'!$B1599&amp;"|"&amp;INT(N('Time Off Log'!$A1599)))</f>
        <v/>
      </c>
      <c r="G1599" t="str">
        <f>IF(F1599="","",IF('Time Off Log'!$C1599="","•",IF(N('Time Off Log'!$D1599)&gt;=IF(Settings!$B$8="Days",1,Settings!$B$9),UPPER(LEFT('Time Off Log'!$C1599,1)),LOWER(LEFT('Time Off Log'!$C1599,1)))))</f>
        <v/>
      </c>
    </row>
    <row r="1600" spans="6:7" x14ac:dyDescent="0.25">
      <c r="F1600" t="str">
        <f>IF(OR('Time Off Log'!$A1600="",'Time Off Log'!$B1600=""),"",'Time Off Log'!$B1600&amp;"|"&amp;INT(N('Time Off Log'!$A1600)))</f>
        <v/>
      </c>
      <c r="G1600" t="str">
        <f>IF(F1600="","",IF('Time Off Log'!$C1600="","•",IF(N('Time Off Log'!$D1600)&gt;=IF(Settings!$B$8="Days",1,Settings!$B$9),UPPER(LEFT('Time Off Log'!$C1600,1)),LOWER(LEFT('Time Off Log'!$C1600,1)))))</f>
        <v/>
      </c>
    </row>
    <row r="1601" spans="6:7" x14ac:dyDescent="0.25">
      <c r="F1601" t="str">
        <f>IF(OR('Time Off Log'!$A1601="",'Time Off Log'!$B1601=""),"",'Time Off Log'!$B1601&amp;"|"&amp;INT(N('Time Off Log'!$A1601)))</f>
        <v/>
      </c>
      <c r="G1601" t="str">
        <f>IF(F1601="","",IF('Time Off Log'!$C1601="","•",IF(N('Time Off Log'!$D1601)&gt;=IF(Settings!$B$8="Days",1,Settings!$B$9),UPPER(LEFT('Time Off Log'!$C1601,1)),LOWER(LEFT('Time Off Log'!$C1601,1)))))</f>
        <v/>
      </c>
    </row>
    <row r="1602" spans="6:7" x14ac:dyDescent="0.25">
      <c r="F1602" t="str">
        <f>IF(OR('Time Off Log'!$A1602="",'Time Off Log'!$B1602=""),"",'Time Off Log'!$B1602&amp;"|"&amp;INT(N('Time Off Log'!$A1602)))</f>
        <v/>
      </c>
      <c r="G1602" t="str">
        <f>IF(F1602="","",IF('Time Off Log'!$C1602="","•",IF(N('Time Off Log'!$D1602)&gt;=IF(Settings!$B$8="Days",1,Settings!$B$9),UPPER(LEFT('Time Off Log'!$C1602,1)),LOWER(LEFT('Time Off Log'!$C1602,1)))))</f>
        <v/>
      </c>
    </row>
    <row r="1603" spans="6:7" x14ac:dyDescent="0.25">
      <c r="F1603" t="str">
        <f>IF(OR('Time Off Log'!$A1603="",'Time Off Log'!$B1603=""),"",'Time Off Log'!$B1603&amp;"|"&amp;INT(N('Time Off Log'!$A1603)))</f>
        <v/>
      </c>
      <c r="G1603" t="str">
        <f>IF(F1603="","",IF('Time Off Log'!$C1603="","•",IF(N('Time Off Log'!$D1603)&gt;=IF(Settings!$B$8="Days",1,Settings!$B$9),UPPER(LEFT('Time Off Log'!$C1603,1)),LOWER(LEFT('Time Off Log'!$C1603,1)))))</f>
        <v/>
      </c>
    </row>
    <row r="1604" spans="6:7" x14ac:dyDescent="0.25">
      <c r="F1604" t="str">
        <f>IF(OR('Time Off Log'!$A1604="",'Time Off Log'!$B1604=""),"",'Time Off Log'!$B1604&amp;"|"&amp;INT(N('Time Off Log'!$A1604)))</f>
        <v/>
      </c>
      <c r="G1604" t="str">
        <f>IF(F1604="","",IF('Time Off Log'!$C1604="","•",IF(N('Time Off Log'!$D1604)&gt;=IF(Settings!$B$8="Days",1,Settings!$B$9),UPPER(LEFT('Time Off Log'!$C1604,1)),LOWER(LEFT('Time Off Log'!$C1604,1)))))</f>
        <v/>
      </c>
    </row>
    <row r="1605" spans="6:7" x14ac:dyDescent="0.25">
      <c r="F1605" t="str">
        <f>IF(OR('Time Off Log'!$A1605="",'Time Off Log'!$B1605=""),"",'Time Off Log'!$B1605&amp;"|"&amp;INT(N('Time Off Log'!$A1605)))</f>
        <v/>
      </c>
      <c r="G1605" t="str">
        <f>IF(F1605="","",IF('Time Off Log'!$C1605="","•",IF(N('Time Off Log'!$D1605)&gt;=IF(Settings!$B$8="Days",1,Settings!$B$9),UPPER(LEFT('Time Off Log'!$C1605,1)),LOWER(LEFT('Time Off Log'!$C1605,1)))))</f>
        <v/>
      </c>
    </row>
    <row r="1606" spans="6:7" x14ac:dyDescent="0.25">
      <c r="F1606" t="str">
        <f>IF(OR('Time Off Log'!$A1606="",'Time Off Log'!$B1606=""),"",'Time Off Log'!$B1606&amp;"|"&amp;INT(N('Time Off Log'!$A1606)))</f>
        <v/>
      </c>
      <c r="G1606" t="str">
        <f>IF(F1606="","",IF('Time Off Log'!$C1606="","•",IF(N('Time Off Log'!$D1606)&gt;=IF(Settings!$B$8="Days",1,Settings!$B$9),UPPER(LEFT('Time Off Log'!$C1606,1)),LOWER(LEFT('Time Off Log'!$C1606,1)))))</f>
        <v/>
      </c>
    </row>
    <row r="1607" spans="6:7" x14ac:dyDescent="0.25">
      <c r="F1607" t="str">
        <f>IF(OR('Time Off Log'!$A1607="",'Time Off Log'!$B1607=""),"",'Time Off Log'!$B1607&amp;"|"&amp;INT(N('Time Off Log'!$A1607)))</f>
        <v/>
      </c>
      <c r="G1607" t="str">
        <f>IF(F1607="","",IF('Time Off Log'!$C1607="","•",IF(N('Time Off Log'!$D1607)&gt;=IF(Settings!$B$8="Days",1,Settings!$B$9),UPPER(LEFT('Time Off Log'!$C1607,1)),LOWER(LEFT('Time Off Log'!$C1607,1)))))</f>
        <v/>
      </c>
    </row>
    <row r="1608" spans="6:7" x14ac:dyDescent="0.25">
      <c r="F1608" t="str">
        <f>IF(OR('Time Off Log'!$A1608="",'Time Off Log'!$B1608=""),"",'Time Off Log'!$B1608&amp;"|"&amp;INT(N('Time Off Log'!$A1608)))</f>
        <v/>
      </c>
      <c r="G1608" t="str">
        <f>IF(F1608="","",IF('Time Off Log'!$C1608="","•",IF(N('Time Off Log'!$D1608)&gt;=IF(Settings!$B$8="Days",1,Settings!$B$9),UPPER(LEFT('Time Off Log'!$C1608,1)),LOWER(LEFT('Time Off Log'!$C1608,1)))))</f>
        <v/>
      </c>
    </row>
    <row r="1609" spans="6:7" x14ac:dyDescent="0.25">
      <c r="F1609" t="str">
        <f>IF(OR('Time Off Log'!$A1609="",'Time Off Log'!$B1609=""),"",'Time Off Log'!$B1609&amp;"|"&amp;INT(N('Time Off Log'!$A1609)))</f>
        <v/>
      </c>
      <c r="G1609" t="str">
        <f>IF(F1609="","",IF('Time Off Log'!$C1609="","•",IF(N('Time Off Log'!$D1609)&gt;=IF(Settings!$B$8="Days",1,Settings!$B$9),UPPER(LEFT('Time Off Log'!$C1609,1)),LOWER(LEFT('Time Off Log'!$C1609,1)))))</f>
        <v/>
      </c>
    </row>
    <row r="1610" spans="6:7" x14ac:dyDescent="0.25">
      <c r="F1610" t="str">
        <f>IF(OR('Time Off Log'!$A1610="",'Time Off Log'!$B1610=""),"",'Time Off Log'!$B1610&amp;"|"&amp;INT(N('Time Off Log'!$A1610)))</f>
        <v/>
      </c>
      <c r="G1610" t="str">
        <f>IF(F1610="","",IF('Time Off Log'!$C1610="","•",IF(N('Time Off Log'!$D1610)&gt;=IF(Settings!$B$8="Days",1,Settings!$B$9),UPPER(LEFT('Time Off Log'!$C1610,1)),LOWER(LEFT('Time Off Log'!$C1610,1)))))</f>
        <v/>
      </c>
    </row>
    <row r="1611" spans="6:7" x14ac:dyDescent="0.25">
      <c r="F1611" t="str">
        <f>IF(OR('Time Off Log'!$A1611="",'Time Off Log'!$B1611=""),"",'Time Off Log'!$B1611&amp;"|"&amp;INT(N('Time Off Log'!$A1611)))</f>
        <v/>
      </c>
      <c r="G1611" t="str">
        <f>IF(F1611="","",IF('Time Off Log'!$C1611="","•",IF(N('Time Off Log'!$D1611)&gt;=IF(Settings!$B$8="Days",1,Settings!$B$9),UPPER(LEFT('Time Off Log'!$C1611,1)),LOWER(LEFT('Time Off Log'!$C1611,1)))))</f>
        <v/>
      </c>
    </row>
    <row r="1612" spans="6:7" x14ac:dyDescent="0.25">
      <c r="F1612" t="str">
        <f>IF(OR('Time Off Log'!$A1612="",'Time Off Log'!$B1612=""),"",'Time Off Log'!$B1612&amp;"|"&amp;INT(N('Time Off Log'!$A1612)))</f>
        <v/>
      </c>
      <c r="G1612" t="str">
        <f>IF(F1612="","",IF('Time Off Log'!$C1612="","•",IF(N('Time Off Log'!$D1612)&gt;=IF(Settings!$B$8="Days",1,Settings!$B$9),UPPER(LEFT('Time Off Log'!$C1612,1)),LOWER(LEFT('Time Off Log'!$C1612,1)))))</f>
        <v/>
      </c>
    </row>
    <row r="1613" spans="6:7" x14ac:dyDescent="0.25">
      <c r="F1613" t="str">
        <f>IF(OR('Time Off Log'!$A1613="",'Time Off Log'!$B1613=""),"",'Time Off Log'!$B1613&amp;"|"&amp;INT(N('Time Off Log'!$A1613)))</f>
        <v/>
      </c>
      <c r="G1613" t="str">
        <f>IF(F1613="","",IF('Time Off Log'!$C1613="","•",IF(N('Time Off Log'!$D1613)&gt;=IF(Settings!$B$8="Days",1,Settings!$B$9),UPPER(LEFT('Time Off Log'!$C1613,1)),LOWER(LEFT('Time Off Log'!$C1613,1)))))</f>
        <v/>
      </c>
    </row>
    <row r="1614" spans="6:7" x14ac:dyDescent="0.25">
      <c r="F1614" t="str">
        <f>IF(OR('Time Off Log'!$A1614="",'Time Off Log'!$B1614=""),"",'Time Off Log'!$B1614&amp;"|"&amp;INT(N('Time Off Log'!$A1614)))</f>
        <v/>
      </c>
      <c r="G1614" t="str">
        <f>IF(F1614="","",IF('Time Off Log'!$C1614="","•",IF(N('Time Off Log'!$D1614)&gt;=IF(Settings!$B$8="Days",1,Settings!$B$9),UPPER(LEFT('Time Off Log'!$C1614,1)),LOWER(LEFT('Time Off Log'!$C1614,1)))))</f>
        <v/>
      </c>
    </row>
    <row r="1615" spans="6:7" x14ac:dyDescent="0.25">
      <c r="F1615" t="str">
        <f>IF(OR('Time Off Log'!$A1615="",'Time Off Log'!$B1615=""),"",'Time Off Log'!$B1615&amp;"|"&amp;INT(N('Time Off Log'!$A1615)))</f>
        <v/>
      </c>
      <c r="G1615" t="str">
        <f>IF(F1615="","",IF('Time Off Log'!$C1615="","•",IF(N('Time Off Log'!$D1615)&gt;=IF(Settings!$B$8="Days",1,Settings!$B$9),UPPER(LEFT('Time Off Log'!$C1615,1)),LOWER(LEFT('Time Off Log'!$C1615,1)))))</f>
        <v/>
      </c>
    </row>
    <row r="1616" spans="6:7" x14ac:dyDescent="0.25">
      <c r="F1616" t="str">
        <f>IF(OR('Time Off Log'!$A1616="",'Time Off Log'!$B1616=""),"",'Time Off Log'!$B1616&amp;"|"&amp;INT(N('Time Off Log'!$A1616)))</f>
        <v/>
      </c>
      <c r="G1616" t="str">
        <f>IF(F1616="","",IF('Time Off Log'!$C1616="","•",IF(N('Time Off Log'!$D1616)&gt;=IF(Settings!$B$8="Days",1,Settings!$B$9),UPPER(LEFT('Time Off Log'!$C1616,1)),LOWER(LEFT('Time Off Log'!$C1616,1)))))</f>
        <v/>
      </c>
    </row>
    <row r="1617" spans="6:7" x14ac:dyDescent="0.25">
      <c r="F1617" t="str">
        <f>IF(OR('Time Off Log'!$A1617="",'Time Off Log'!$B1617=""),"",'Time Off Log'!$B1617&amp;"|"&amp;INT(N('Time Off Log'!$A1617)))</f>
        <v/>
      </c>
      <c r="G1617" t="str">
        <f>IF(F1617="","",IF('Time Off Log'!$C1617="","•",IF(N('Time Off Log'!$D1617)&gt;=IF(Settings!$B$8="Days",1,Settings!$B$9),UPPER(LEFT('Time Off Log'!$C1617,1)),LOWER(LEFT('Time Off Log'!$C1617,1)))))</f>
        <v/>
      </c>
    </row>
    <row r="1618" spans="6:7" x14ac:dyDescent="0.25">
      <c r="F1618" t="str">
        <f>IF(OR('Time Off Log'!$A1618="",'Time Off Log'!$B1618=""),"",'Time Off Log'!$B1618&amp;"|"&amp;INT(N('Time Off Log'!$A1618)))</f>
        <v/>
      </c>
      <c r="G1618" t="str">
        <f>IF(F1618="","",IF('Time Off Log'!$C1618="","•",IF(N('Time Off Log'!$D1618)&gt;=IF(Settings!$B$8="Days",1,Settings!$B$9),UPPER(LEFT('Time Off Log'!$C1618,1)),LOWER(LEFT('Time Off Log'!$C1618,1)))))</f>
        <v/>
      </c>
    </row>
    <row r="1619" spans="6:7" x14ac:dyDescent="0.25">
      <c r="F1619" t="str">
        <f>IF(OR('Time Off Log'!$A1619="",'Time Off Log'!$B1619=""),"",'Time Off Log'!$B1619&amp;"|"&amp;INT(N('Time Off Log'!$A1619)))</f>
        <v/>
      </c>
      <c r="G1619" t="str">
        <f>IF(F1619="","",IF('Time Off Log'!$C1619="","•",IF(N('Time Off Log'!$D1619)&gt;=IF(Settings!$B$8="Days",1,Settings!$B$9),UPPER(LEFT('Time Off Log'!$C1619,1)),LOWER(LEFT('Time Off Log'!$C1619,1)))))</f>
        <v/>
      </c>
    </row>
    <row r="1620" spans="6:7" x14ac:dyDescent="0.25">
      <c r="F1620" t="str">
        <f>IF(OR('Time Off Log'!$A1620="",'Time Off Log'!$B1620=""),"",'Time Off Log'!$B1620&amp;"|"&amp;INT(N('Time Off Log'!$A1620)))</f>
        <v/>
      </c>
      <c r="G1620" t="str">
        <f>IF(F1620="","",IF('Time Off Log'!$C1620="","•",IF(N('Time Off Log'!$D1620)&gt;=IF(Settings!$B$8="Days",1,Settings!$B$9),UPPER(LEFT('Time Off Log'!$C1620,1)),LOWER(LEFT('Time Off Log'!$C1620,1)))))</f>
        <v/>
      </c>
    </row>
    <row r="1621" spans="6:7" x14ac:dyDescent="0.25">
      <c r="F1621" t="str">
        <f>IF(OR('Time Off Log'!$A1621="",'Time Off Log'!$B1621=""),"",'Time Off Log'!$B1621&amp;"|"&amp;INT(N('Time Off Log'!$A1621)))</f>
        <v/>
      </c>
      <c r="G1621" t="str">
        <f>IF(F1621="","",IF('Time Off Log'!$C1621="","•",IF(N('Time Off Log'!$D1621)&gt;=IF(Settings!$B$8="Days",1,Settings!$B$9),UPPER(LEFT('Time Off Log'!$C1621,1)),LOWER(LEFT('Time Off Log'!$C1621,1)))))</f>
        <v/>
      </c>
    </row>
    <row r="1622" spans="6:7" x14ac:dyDescent="0.25">
      <c r="F1622" t="str">
        <f>IF(OR('Time Off Log'!$A1622="",'Time Off Log'!$B1622=""),"",'Time Off Log'!$B1622&amp;"|"&amp;INT(N('Time Off Log'!$A1622)))</f>
        <v/>
      </c>
      <c r="G1622" t="str">
        <f>IF(F1622="","",IF('Time Off Log'!$C1622="","•",IF(N('Time Off Log'!$D1622)&gt;=IF(Settings!$B$8="Days",1,Settings!$B$9),UPPER(LEFT('Time Off Log'!$C1622,1)),LOWER(LEFT('Time Off Log'!$C1622,1)))))</f>
        <v/>
      </c>
    </row>
    <row r="1623" spans="6:7" x14ac:dyDescent="0.25">
      <c r="F1623" t="str">
        <f>IF(OR('Time Off Log'!$A1623="",'Time Off Log'!$B1623=""),"",'Time Off Log'!$B1623&amp;"|"&amp;INT(N('Time Off Log'!$A1623)))</f>
        <v/>
      </c>
      <c r="G1623" t="str">
        <f>IF(F1623="","",IF('Time Off Log'!$C1623="","•",IF(N('Time Off Log'!$D1623)&gt;=IF(Settings!$B$8="Days",1,Settings!$B$9),UPPER(LEFT('Time Off Log'!$C1623,1)),LOWER(LEFT('Time Off Log'!$C1623,1)))))</f>
        <v/>
      </c>
    </row>
    <row r="1624" spans="6:7" x14ac:dyDescent="0.25">
      <c r="F1624" t="str">
        <f>IF(OR('Time Off Log'!$A1624="",'Time Off Log'!$B1624=""),"",'Time Off Log'!$B1624&amp;"|"&amp;INT(N('Time Off Log'!$A1624)))</f>
        <v/>
      </c>
      <c r="G1624" t="str">
        <f>IF(F1624="","",IF('Time Off Log'!$C1624="","•",IF(N('Time Off Log'!$D1624)&gt;=IF(Settings!$B$8="Days",1,Settings!$B$9),UPPER(LEFT('Time Off Log'!$C1624,1)),LOWER(LEFT('Time Off Log'!$C1624,1)))))</f>
        <v/>
      </c>
    </row>
    <row r="1625" spans="6:7" x14ac:dyDescent="0.25">
      <c r="F1625" t="str">
        <f>IF(OR('Time Off Log'!$A1625="",'Time Off Log'!$B1625=""),"",'Time Off Log'!$B1625&amp;"|"&amp;INT(N('Time Off Log'!$A1625)))</f>
        <v/>
      </c>
      <c r="G1625" t="str">
        <f>IF(F1625="","",IF('Time Off Log'!$C1625="","•",IF(N('Time Off Log'!$D1625)&gt;=IF(Settings!$B$8="Days",1,Settings!$B$9),UPPER(LEFT('Time Off Log'!$C1625,1)),LOWER(LEFT('Time Off Log'!$C1625,1)))))</f>
        <v/>
      </c>
    </row>
    <row r="1626" spans="6:7" x14ac:dyDescent="0.25">
      <c r="F1626" t="str">
        <f>IF(OR('Time Off Log'!$A1626="",'Time Off Log'!$B1626=""),"",'Time Off Log'!$B1626&amp;"|"&amp;INT(N('Time Off Log'!$A1626)))</f>
        <v/>
      </c>
      <c r="G1626" t="str">
        <f>IF(F1626="","",IF('Time Off Log'!$C1626="","•",IF(N('Time Off Log'!$D1626)&gt;=IF(Settings!$B$8="Days",1,Settings!$B$9),UPPER(LEFT('Time Off Log'!$C1626,1)),LOWER(LEFT('Time Off Log'!$C1626,1)))))</f>
        <v/>
      </c>
    </row>
    <row r="1627" spans="6:7" x14ac:dyDescent="0.25">
      <c r="F1627" t="str">
        <f>IF(OR('Time Off Log'!$A1627="",'Time Off Log'!$B1627=""),"",'Time Off Log'!$B1627&amp;"|"&amp;INT(N('Time Off Log'!$A1627)))</f>
        <v/>
      </c>
      <c r="G1627" t="str">
        <f>IF(F1627="","",IF('Time Off Log'!$C1627="","•",IF(N('Time Off Log'!$D1627)&gt;=IF(Settings!$B$8="Days",1,Settings!$B$9),UPPER(LEFT('Time Off Log'!$C1627,1)),LOWER(LEFT('Time Off Log'!$C1627,1)))))</f>
        <v/>
      </c>
    </row>
    <row r="1628" spans="6:7" x14ac:dyDescent="0.25">
      <c r="F1628" t="str">
        <f>IF(OR('Time Off Log'!$A1628="",'Time Off Log'!$B1628=""),"",'Time Off Log'!$B1628&amp;"|"&amp;INT(N('Time Off Log'!$A1628)))</f>
        <v/>
      </c>
      <c r="G1628" t="str">
        <f>IF(F1628="","",IF('Time Off Log'!$C1628="","•",IF(N('Time Off Log'!$D1628)&gt;=IF(Settings!$B$8="Days",1,Settings!$B$9),UPPER(LEFT('Time Off Log'!$C1628,1)),LOWER(LEFT('Time Off Log'!$C1628,1)))))</f>
        <v/>
      </c>
    </row>
    <row r="1629" spans="6:7" x14ac:dyDescent="0.25">
      <c r="F1629" t="str">
        <f>IF(OR('Time Off Log'!$A1629="",'Time Off Log'!$B1629=""),"",'Time Off Log'!$B1629&amp;"|"&amp;INT(N('Time Off Log'!$A1629)))</f>
        <v/>
      </c>
      <c r="G1629" t="str">
        <f>IF(F1629="","",IF('Time Off Log'!$C1629="","•",IF(N('Time Off Log'!$D1629)&gt;=IF(Settings!$B$8="Days",1,Settings!$B$9),UPPER(LEFT('Time Off Log'!$C1629,1)),LOWER(LEFT('Time Off Log'!$C1629,1)))))</f>
        <v/>
      </c>
    </row>
    <row r="1630" spans="6:7" x14ac:dyDescent="0.25">
      <c r="F1630" t="str">
        <f>IF(OR('Time Off Log'!$A1630="",'Time Off Log'!$B1630=""),"",'Time Off Log'!$B1630&amp;"|"&amp;INT(N('Time Off Log'!$A1630)))</f>
        <v/>
      </c>
      <c r="G1630" t="str">
        <f>IF(F1630="","",IF('Time Off Log'!$C1630="","•",IF(N('Time Off Log'!$D1630)&gt;=IF(Settings!$B$8="Days",1,Settings!$B$9),UPPER(LEFT('Time Off Log'!$C1630,1)),LOWER(LEFT('Time Off Log'!$C1630,1)))))</f>
        <v/>
      </c>
    </row>
    <row r="1631" spans="6:7" x14ac:dyDescent="0.25">
      <c r="F1631" t="str">
        <f>IF(OR('Time Off Log'!$A1631="",'Time Off Log'!$B1631=""),"",'Time Off Log'!$B1631&amp;"|"&amp;INT(N('Time Off Log'!$A1631)))</f>
        <v/>
      </c>
      <c r="G1631" t="str">
        <f>IF(F1631="","",IF('Time Off Log'!$C1631="","•",IF(N('Time Off Log'!$D1631)&gt;=IF(Settings!$B$8="Days",1,Settings!$B$9),UPPER(LEFT('Time Off Log'!$C1631,1)),LOWER(LEFT('Time Off Log'!$C1631,1)))))</f>
        <v/>
      </c>
    </row>
    <row r="1632" spans="6:7" x14ac:dyDescent="0.25">
      <c r="F1632" t="str">
        <f>IF(OR('Time Off Log'!$A1632="",'Time Off Log'!$B1632=""),"",'Time Off Log'!$B1632&amp;"|"&amp;INT(N('Time Off Log'!$A1632)))</f>
        <v/>
      </c>
      <c r="G1632" t="str">
        <f>IF(F1632="","",IF('Time Off Log'!$C1632="","•",IF(N('Time Off Log'!$D1632)&gt;=IF(Settings!$B$8="Days",1,Settings!$B$9),UPPER(LEFT('Time Off Log'!$C1632,1)),LOWER(LEFT('Time Off Log'!$C1632,1)))))</f>
        <v/>
      </c>
    </row>
    <row r="1633" spans="6:7" x14ac:dyDescent="0.25">
      <c r="F1633" t="str">
        <f>IF(OR('Time Off Log'!$A1633="",'Time Off Log'!$B1633=""),"",'Time Off Log'!$B1633&amp;"|"&amp;INT(N('Time Off Log'!$A1633)))</f>
        <v/>
      </c>
      <c r="G1633" t="str">
        <f>IF(F1633="","",IF('Time Off Log'!$C1633="","•",IF(N('Time Off Log'!$D1633)&gt;=IF(Settings!$B$8="Days",1,Settings!$B$9),UPPER(LEFT('Time Off Log'!$C1633,1)),LOWER(LEFT('Time Off Log'!$C1633,1)))))</f>
        <v/>
      </c>
    </row>
    <row r="1634" spans="6:7" x14ac:dyDescent="0.25">
      <c r="F1634" t="str">
        <f>IF(OR('Time Off Log'!$A1634="",'Time Off Log'!$B1634=""),"",'Time Off Log'!$B1634&amp;"|"&amp;INT(N('Time Off Log'!$A1634)))</f>
        <v/>
      </c>
      <c r="G1634" t="str">
        <f>IF(F1634="","",IF('Time Off Log'!$C1634="","•",IF(N('Time Off Log'!$D1634)&gt;=IF(Settings!$B$8="Days",1,Settings!$B$9),UPPER(LEFT('Time Off Log'!$C1634,1)),LOWER(LEFT('Time Off Log'!$C1634,1)))))</f>
        <v/>
      </c>
    </row>
    <row r="1635" spans="6:7" x14ac:dyDescent="0.25">
      <c r="F1635" t="str">
        <f>IF(OR('Time Off Log'!$A1635="",'Time Off Log'!$B1635=""),"",'Time Off Log'!$B1635&amp;"|"&amp;INT(N('Time Off Log'!$A1635)))</f>
        <v/>
      </c>
      <c r="G1635" t="str">
        <f>IF(F1635="","",IF('Time Off Log'!$C1635="","•",IF(N('Time Off Log'!$D1635)&gt;=IF(Settings!$B$8="Days",1,Settings!$B$9),UPPER(LEFT('Time Off Log'!$C1635,1)),LOWER(LEFT('Time Off Log'!$C1635,1)))))</f>
        <v/>
      </c>
    </row>
    <row r="1636" spans="6:7" x14ac:dyDescent="0.25">
      <c r="F1636" t="str">
        <f>IF(OR('Time Off Log'!$A1636="",'Time Off Log'!$B1636=""),"",'Time Off Log'!$B1636&amp;"|"&amp;INT(N('Time Off Log'!$A1636)))</f>
        <v/>
      </c>
      <c r="G1636" t="str">
        <f>IF(F1636="","",IF('Time Off Log'!$C1636="","•",IF(N('Time Off Log'!$D1636)&gt;=IF(Settings!$B$8="Days",1,Settings!$B$9),UPPER(LEFT('Time Off Log'!$C1636,1)),LOWER(LEFT('Time Off Log'!$C1636,1)))))</f>
        <v/>
      </c>
    </row>
    <row r="1637" spans="6:7" x14ac:dyDescent="0.25">
      <c r="F1637" t="str">
        <f>IF(OR('Time Off Log'!$A1637="",'Time Off Log'!$B1637=""),"",'Time Off Log'!$B1637&amp;"|"&amp;INT(N('Time Off Log'!$A1637)))</f>
        <v/>
      </c>
      <c r="G1637" t="str">
        <f>IF(F1637="","",IF('Time Off Log'!$C1637="","•",IF(N('Time Off Log'!$D1637)&gt;=IF(Settings!$B$8="Days",1,Settings!$B$9),UPPER(LEFT('Time Off Log'!$C1637,1)),LOWER(LEFT('Time Off Log'!$C1637,1)))))</f>
        <v/>
      </c>
    </row>
    <row r="1638" spans="6:7" x14ac:dyDescent="0.25">
      <c r="F1638" t="str">
        <f>IF(OR('Time Off Log'!$A1638="",'Time Off Log'!$B1638=""),"",'Time Off Log'!$B1638&amp;"|"&amp;INT(N('Time Off Log'!$A1638)))</f>
        <v/>
      </c>
      <c r="G1638" t="str">
        <f>IF(F1638="","",IF('Time Off Log'!$C1638="","•",IF(N('Time Off Log'!$D1638)&gt;=IF(Settings!$B$8="Days",1,Settings!$B$9),UPPER(LEFT('Time Off Log'!$C1638,1)),LOWER(LEFT('Time Off Log'!$C1638,1)))))</f>
        <v/>
      </c>
    </row>
    <row r="1639" spans="6:7" x14ac:dyDescent="0.25">
      <c r="F1639" t="str">
        <f>IF(OR('Time Off Log'!$A1639="",'Time Off Log'!$B1639=""),"",'Time Off Log'!$B1639&amp;"|"&amp;INT(N('Time Off Log'!$A1639)))</f>
        <v/>
      </c>
      <c r="G1639" t="str">
        <f>IF(F1639="","",IF('Time Off Log'!$C1639="","•",IF(N('Time Off Log'!$D1639)&gt;=IF(Settings!$B$8="Days",1,Settings!$B$9),UPPER(LEFT('Time Off Log'!$C1639,1)),LOWER(LEFT('Time Off Log'!$C1639,1)))))</f>
        <v/>
      </c>
    </row>
    <row r="1640" spans="6:7" x14ac:dyDescent="0.25">
      <c r="F1640" t="str">
        <f>IF(OR('Time Off Log'!$A1640="",'Time Off Log'!$B1640=""),"",'Time Off Log'!$B1640&amp;"|"&amp;INT(N('Time Off Log'!$A1640)))</f>
        <v/>
      </c>
      <c r="G1640" t="str">
        <f>IF(F1640="","",IF('Time Off Log'!$C1640="","•",IF(N('Time Off Log'!$D1640)&gt;=IF(Settings!$B$8="Days",1,Settings!$B$9),UPPER(LEFT('Time Off Log'!$C1640,1)),LOWER(LEFT('Time Off Log'!$C1640,1)))))</f>
        <v/>
      </c>
    </row>
    <row r="1641" spans="6:7" x14ac:dyDescent="0.25">
      <c r="F1641" t="str">
        <f>IF(OR('Time Off Log'!$A1641="",'Time Off Log'!$B1641=""),"",'Time Off Log'!$B1641&amp;"|"&amp;INT(N('Time Off Log'!$A1641)))</f>
        <v/>
      </c>
      <c r="G1641" t="str">
        <f>IF(F1641="","",IF('Time Off Log'!$C1641="","•",IF(N('Time Off Log'!$D1641)&gt;=IF(Settings!$B$8="Days",1,Settings!$B$9),UPPER(LEFT('Time Off Log'!$C1641,1)),LOWER(LEFT('Time Off Log'!$C1641,1)))))</f>
        <v/>
      </c>
    </row>
    <row r="1642" spans="6:7" x14ac:dyDescent="0.25">
      <c r="F1642" t="str">
        <f>IF(OR('Time Off Log'!$A1642="",'Time Off Log'!$B1642=""),"",'Time Off Log'!$B1642&amp;"|"&amp;INT(N('Time Off Log'!$A1642)))</f>
        <v/>
      </c>
      <c r="G1642" t="str">
        <f>IF(F1642="","",IF('Time Off Log'!$C1642="","•",IF(N('Time Off Log'!$D1642)&gt;=IF(Settings!$B$8="Days",1,Settings!$B$9),UPPER(LEFT('Time Off Log'!$C1642,1)),LOWER(LEFT('Time Off Log'!$C1642,1)))))</f>
        <v/>
      </c>
    </row>
    <row r="1643" spans="6:7" x14ac:dyDescent="0.25">
      <c r="F1643" t="str">
        <f>IF(OR('Time Off Log'!$A1643="",'Time Off Log'!$B1643=""),"",'Time Off Log'!$B1643&amp;"|"&amp;INT(N('Time Off Log'!$A1643)))</f>
        <v/>
      </c>
      <c r="G1643" t="str">
        <f>IF(F1643="","",IF('Time Off Log'!$C1643="","•",IF(N('Time Off Log'!$D1643)&gt;=IF(Settings!$B$8="Days",1,Settings!$B$9),UPPER(LEFT('Time Off Log'!$C1643,1)),LOWER(LEFT('Time Off Log'!$C1643,1)))))</f>
        <v/>
      </c>
    </row>
    <row r="1644" spans="6:7" x14ac:dyDescent="0.25">
      <c r="F1644" t="str">
        <f>IF(OR('Time Off Log'!$A1644="",'Time Off Log'!$B1644=""),"",'Time Off Log'!$B1644&amp;"|"&amp;INT(N('Time Off Log'!$A1644)))</f>
        <v/>
      </c>
      <c r="G1644" t="str">
        <f>IF(F1644="","",IF('Time Off Log'!$C1644="","•",IF(N('Time Off Log'!$D1644)&gt;=IF(Settings!$B$8="Days",1,Settings!$B$9),UPPER(LEFT('Time Off Log'!$C1644,1)),LOWER(LEFT('Time Off Log'!$C1644,1)))))</f>
        <v/>
      </c>
    </row>
    <row r="1645" spans="6:7" x14ac:dyDescent="0.25">
      <c r="F1645" t="str">
        <f>IF(OR('Time Off Log'!$A1645="",'Time Off Log'!$B1645=""),"",'Time Off Log'!$B1645&amp;"|"&amp;INT(N('Time Off Log'!$A1645)))</f>
        <v/>
      </c>
      <c r="G1645" t="str">
        <f>IF(F1645="","",IF('Time Off Log'!$C1645="","•",IF(N('Time Off Log'!$D1645)&gt;=IF(Settings!$B$8="Days",1,Settings!$B$9),UPPER(LEFT('Time Off Log'!$C1645,1)),LOWER(LEFT('Time Off Log'!$C1645,1)))))</f>
        <v/>
      </c>
    </row>
    <row r="1646" spans="6:7" x14ac:dyDescent="0.25">
      <c r="F1646" t="str">
        <f>IF(OR('Time Off Log'!$A1646="",'Time Off Log'!$B1646=""),"",'Time Off Log'!$B1646&amp;"|"&amp;INT(N('Time Off Log'!$A1646)))</f>
        <v/>
      </c>
      <c r="G1646" t="str">
        <f>IF(F1646="","",IF('Time Off Log'!$C1646="","•",IF(N('Time Off Log'!$D1646)&gt;=IF(Settings!$B$8="Days",1,Settings!$B$9),UPPER(LEFT('Time Off Log'!$C1646,1)),LOWER(LEFT('Time Off Log'!$C1646,1)))))</f>
        <v/>
      </c>
    </row>
    <row r="1647" spans="6:7" x14ac:dyDescent="0.25">
      <c r="F1647" t="str">
        <f>IF(OR('Time Off Log'!$A1647="",'Time Off Log'!$B1647=""),"",'Time Off Log'!$B1647&amp;"|"&amp;INT(N('Time Off Log'!$A1647)))</f>
        <v/>
      </c>
      <c r="G1647" t="str">
        <f>IF(F1647="","",IF('Time Off Log'!$C1647="","•",IF(N('Time Off Log'!$D1647)&gt;=IF(Settings!$B$8="Days",1,Settings!$B$9),UPPER(LEFT('Time Off Log'!$C1647,1)),LOWER(LEFT('Time Off Log'!$C1647,1)))))</f>
        <v/>
      </c>
    </row>
    <row r="1648" spans="6:7" x14ac:dyDescent="0.25">
      <c r="F1648" t="str">
        <f>IF(OR('Time Off Log'!$A1648="",'Time Off Log'!$B1648=""),"",'Time Off Log'!$B1648&amp;"|"&amp;INT(N('Time Off Log'!$A1648)))</f>
        <v/>
      </c>
      <c r="G1648" t="str">
        <f>IF(F1648="","",IF('Time Off Log'!$C1648="","•",IF(N('Time Off Log'!$D1648)&gt;=IF(Settings!$B$8="Days",1,Settings!$B$9),UPPER(LEFT('Time Off Log'!$C1648,1)),LOWER(LEFT('Time Off Log'!$C1648,1)))))</f>
        <v/>
      </c>
    </row>
    <row r="1649" spans="6:7" x14ac:dyDescent="0.25">
      <c r="F1649" t="str">
        <f>IF(OR('Time Off Log'!$A1649="",'Time Off Log'!$B1649=""),"",'Time Off Log'!$B1649&amp;"|"&amp;INT(N('Time Off Log'!$A1649)))</f>
        <v/>
      </c>
      <c r="G1649" t="str">
        <f>IF(F1649="","",IF('Time Off Log'!$C1649="","•",IF(N('Time Off Log'!$D1649)&gt;=IF(Settings!$B$8="Days",1,Settings!$B$9),UPPER(LEFT('Time Off Log'!$C1649,1)),LOWER(LEFT('Time Off Log'!$C1649,1)))))</f>
        <v/>
      </c>
    </row>
    <row r="1650" spans="6:7" x14ac:dyDescent="0.25">
      <c r="F1650" t="str">
        <f>IF(OR('Time Off Log'!$A1650="",'Time Off Log'!$B1650=""),"",'Time Off Log'!$B1650&amp;"|"&amp;INT(N('Time Off Log'!$A1650)))</f>
        <v/>
      </c>
      <c r="G1650" t="str">
        <f>IF(F1650="","",IF('Time Off Log'!$C1650="","•",IF(N('Time Off Log'!$D1650)&gt;=IF(Settings!$B$8="Days",1,Settings!$B$9),UPPER(LEFT('Time Off Log'!$C1650,1)),LOWER(LEFT('Time Off Log'!$C1650,1)))))</f>
        <v/>
      </c>
    </row>
    <row r="1651" spans="6:7" x14ac:dyDescent="0.25">
      <c r="F1651" t="str">
        <f>IF(OR('Time Off Log'!$A1651="",'Time Off Log'!$B1651=""),"",'Time Off Log'!$B1651&amp;"|"&amp;INT(N('Time Off Log'!$A1651)))</f>
        <v/>
      </c>
      <c r="G1651" t="str">
        <f>IF(F1651="","",IF('Time Off Log'!$C1651="","•",IF(N('Time Off Log'!$D1651)&gt;=IF(Settings!$B$8="Days",1,Settings!$B$9),UPPER(LEFT('Time Off Log'!$C1651,1)),LOWER(LEFT('Time Off Log'!$C1651,1)))))</f>
        <v/>
      </c>
    </row>
    <row r="1652" spans="6:7" x14ac:dyDescent="0.25">
      <c r="F1652" t="str">
        <f>IF(OR('Time Off Log'!$A1652="",'Time Off Log'!$B1652=""),"",'Time Off Log'!$B1652&amp;"|"&amp;INT(N('Time Off Log'!$A1652)))</f>
        <v/>
      </c>
      <c r="G1652" t="str">
        <f>IF(F1652="","",IF('Time Off Log'!$C1652="","•",IF(N('Time Off Log'!$D1652)&gt;=IF(Settings!$B$8="Days",1,Settings!$B$9),UPPER(LEFT('Time Off Log'!$C1652,1)),LOWER(LEFT('Time Off Log'!$C1652,1)))))</f>
        <v/>
      </c>
    </row>
    <row r="1653" spans="6:7" x14ac:dyDescent="0.25">
      <c r="F1653" t="str">
        <f>IF(OR('Time Off Log'!$A1653="",'Time Off Log'!$B1653=""),"",'Time Off Log'!$B1653&amp;"|"&amp;INT(N('Time Off Log'!$A1653)))</f>
        <v/>
      </c>
      <c r="G1653" t="str">
        <f>IF(F1653="","",IF('Time Off Log'!$C1653="","•",IF(N('Time Off Log'!$D1653)&gt;=IF(Settings!$B$8="Days",1,Settings!$B$9),UPPER(LEFT('Time Off Log'!$C1653,1)),LOWER(LEFT('Time Off Log'!$C1653,1)))))</f>
        <v/>
      </c>
    </row>
    <row r="1654" spans="6:7" x14ac:dyDescent="0.25">
      <c r="F1654" t="str">
        <f>IF(OR('Time Off Log'!$A1654="",'Time Off Log'!$B1654=""),"",'Time Off Log'!$B1654&amp;"|"&amp;INT(N('Time Off Log'!$A1654)))</f>
        <v/>
      </c>
      <c r="G1654" t="str">
        <f>IF(F1654="","",IF('Time Off Log'!$C1654="","•",IF(N('Time Off Log'!$D1654)&gt;=IF(Settings!$B$8="Days",1,Settings!$B$9),UPPER(LEFT('Time Off Log'!$C1654,1)),LOWER(LEFT('Time Off Log'!$C1654,1)))))</f>
        <v/>
      </c>
    </row>
    <row r="1655" spans="6:7" x14ac:dyDescent="0.25">
      <c r="F1655" t="str">
        <f>IF(OR('Time Off Log'!$A1655="",'Time Off Log'!$B1655=""),"",'Time Off Log'!$B1655&amp;"|"&amp;INT(N('Time Off Log'!$A1655)))</f>
        <v/>
      </c>
      <c r="G1655" t="str">
        <f>IF(F1655="","",IF('Time Off Log'!$C1655="","•",IF(N('Time Off Log'!$D1655)&gt;=IF(Settings!$B$8="Days",1,Settings!$B$9),UPPER(LEFT('Time Off Log'!$C1655,1)),LOWER(LEFT('Time Off Log'!$C1655,1)))))</f>
        <v/>
      </c>
    </row>
    <row r="1656" spans="6:7" x14ac:dyDescent="0.25">
      <c r="F1656" t="str">
        <f>IF(OR('Time Off Log'!$A1656="",'Time Off Log'!$B1656=""),"",'Time Off Log'!$B1656&amp;"|"&amp;INT(N('Time Off Log'!$A1656)))</f>
        <v/>
      </c>
      <c r="G1656" t="str">
        <f>IF(F1656="","",IF('Time Off Log'!$C1656="","•",IF(N('Time Off Log'!$D1656)&gt;=IF(Settings!$B$8="Days",1,Settings!$B$9),UPPER(LEFT('Time Off Log'!$C1656,1)),LOWER(LEFT('Time Off Log'!$C1656,1)))))</f>
        <v/>
      </c>
    </row>
    <row r="1657" spans="6:7" x14ac:dyDescent="0.25">
      <c r="F1657" t="str">
        <f>IF(OR('Time Off Log'!$A1657="",'Time Off Log'!$B1657=""),"",'Time Off Log'!$B1657&amp;"|"&amp;INT(N('Time Off Log'!$A1657)))</f>
        <v/>
      </c>
      <c r="G1657" t="str">
        <f>IF(F1657="","",IF('Time Off Log'!$C1657="","•",IF(N('Time Off Log'!$D1657)&gt;=IF(Settings!$B$8="Days",1,Settings!$B$9),UPPER(LEFT('Time Off Log'!$C1657,1)),LOWER(LEFT('Time Off Log'!$C1657,1)))))</f>
        <v/>
      </c>
    </row>
    <row r="1658" spans="6:7" x14ac:dyDescent="0.25">
      <c r="F1658" t="str">
        <f>IF(OR('Time Off Log'!$A1658="",'Time Off Log'!$B1658=""),"",'Time Off Log'!$B1658&amp;"|"&amp;INT(N('Time Off Log'!$A1658)))</f>
        <v/>
      </c>
      <c r="G1658" t="str">
        <f>IF(F1658="","",IF('Time Off Log'!$C1658="","•",IF(N('Time Off Log'!$D1658)&gt;=IF(Settings!$B$8="Days",1,Settings!$B$9),UPPER(LEFT('Time Off Log'!$C1658,1)),LOWER(LEFT('Time Off Log'!$C1658,1)))))</f>
        <v/>
      </c>
    </row>
    <row r="1659" spans="6:7" x14ac:dyDescent="0.25">
      <c r="F1659" t="str">
        <f>IF(OR('Time Off Log'!$A1659="",'Time Off Log'!$B1659=""),"",'Time Off Log'!$B1659&amp;"|"&amp;INT(N('Time Off Log'!$A1659)))</f>
        <v/>
      </c>
      <c r="G1659" t="str">
        <f>IF(F1659="","",IF('Time Off Log'!$C1659="","•",IF(N('Time Off Log'!$D1659)&gt;=IF(Settings!$B$8="Days",1,Settings!$B$9),UPPER(LEFT('Time Off Log'!$C1659,1)),LOWER(LEFT('Time Off Log'!$C1659,1)))))</f>
        <v/>
      </c>
    </row>
    <row r="1660" spans="6:7" x14ac:dyDescent="0.25">
      <c r="F1660" t="str">
        <f>IF(OR('Time Off Log'!$A1660="",'Time Off Log'!$B1660=""),"",'Time Off Log'!$B1660&amp;"|"&amp;INT(N('Time Off Log'!$A1660)))</f>
        <v/>
      </c>
      <c r="G1660" t="str">
        <f>IF(F1660="","",IF('Time Off Log'!$C1660="","•",IF(N('Time Off Log'!$D1660)&gt;=IF(Settings!$B$8="Days",1,Settings!$B$9),UPPER(LEFT('Time Off Log'!$C1660,1)),LOWER(LEFT('Time Off Log'!$C1660,1)))))</f>
        <v/>
      </c>
    </row>
    <row r="1661" spans="6:7" x14ac:dyDescent="0.25">
      <c r="F1661" t="str">
        <f>IF(OR('Time Off Log'!$A1661="",'Time Off Log'!$B1661=""),"",'Time Off Log'!$B1661&amp;"|"&amp;INT(N('Time Off Log'!$A1661)))</f>
        <v/>
      </c>
      <c r="G1661" t="str">
        <f>IF(F1661="","",IF('Time Off Log'!$C1661="","•",IF(N('Time Off Log'!$D1661)&gt;=IF(Settings!$B$8="Days",1,Settings!$B$9),UPPER(LEFT('Time Off Log'!$C1661,1)),LOWER(LEFT('Time Off Log'!$C1661,1)))))</f>
        <v/>
      </c>
    </row>
    <row r="1662" spans="6:7" x14ac:dyDescent="0.25">
      <c r="F1662" t="str">
        <f>IF(OR('Time Off Log'!$A1662="",'Time Off Log'!$B1662=""),"",'Time Off Log'!$B1662&amp;"|"&amp;INT(N('Time Off Log'!$A1662)))</f>
        <v/>
      </c>
      <c r="G1662" t="str">
        <f>IF(F1662="","",IF('Time Off Log'!$C1662="","•",IF(N('Time Off Log'!$D1662)&gt;=IF(Settings!$B$8="Days",1,Settings!$B$9),UPPER(LEFT('Time Off Log'!$C1662,1)),LOWER(LEFT('Time Off Log'!$C1662,1)))))</f>
        <v/>
      </c>
    </row>
    <row r="1663" spans="6:7" x14ac:dyDescent="0.25">
      <c r="F1663" t="str">
        <f>IF(OR('Time Off Log'!$A1663="",'Time Off Log'!$B1663=""),"",'Time Off Log'!$B1663&amp;"|"&amp;INT(N('Time Off Log'!$A1663)))</f>
        <v/>
      </c>
      <c r="G1663" t="str">
        <f>IF(F1663="","",IF('Time Off Log'!$C1663="","•",IF(N('Time Off Log'!$D1663)&gt;=IF(Settings!$B$8="Days",1,Settings!$B$9),UPPER(LEFT('Time Off Log'!$C1663,1)),LOWER(LEFT('Time Off Log'!$C1663,1)))))</f>
        <v/>
      </c>
    </row>
    <row r="1664" spans="6:7" x14ac:dyDescent="0.25">
      <c r="F1664" t="str">
        <f>IF(OR('Time Off Log'!$A1664="",'Time Off Log'!$B1664=""),"",'Time Off Log'!$B1664&amp;"|"&amp;INT(N('Time Off Log'!$A1664)))</f>
        <v/>
      </c>
      <c r="G1664" t="str">
        <f>IF(F1664="","",IF('Time Off Log'!$C1664="","•",IF(N('Time Off Log'!$D1664)&gt;=IF(Settings!$B$8="Days",1,Settings!$B$9),UPPER(LEFT('Time Off Log'!$C1664,1)),LOWER(LEFT('Time Off Log'!$C1664,1)))))</f>
        <v/>
      </c>
    </row>
    <row r="1665" spans="6:7" x14ac:dyDescent="0.25">
      <c r="F1665" t="str">
        <f>IF(OR('Time Off Log'!$A1665="",'Time Off Log'!$B1665=""),"",'Time Off Log'!$B1665&amp;"|"&amp;INT(N('Time Off Log'!$A1665)))</f>
        <v/>
      </c>
      <c r="G1665" t="str">
        <f>IF(F1665="","",IF('Time Off Log'!$C1665="","•",IF(N('Time Off Log'!$D1665)&gt;=IF(Settings!$B$8="Days",1,Settings!$B$9),UPPER(LEFT('Time Off Log'!$C1665,1)),LOWER(LEFT('Time Off Log'!$C1665,1)))))</f>
        <v/>
      </c>
    </row>
    <row r="1666" spans="6:7" x14ac:dyDescent="0.25">
      <c r="F1666" t="str">
        <f>IF(OR('Time Off Log'!$A1666="",'Time Off Log'!$B1666=""),"",'Time Off Log'!$B1666&amp;"|"&amp;INT(N('Time Off Log'!$A1666)))</f>
        <v/>
      </c>
      <c r="G1666" t="str">
        <f>IF(F1666="","",IF('Time Off Log'!$C1666="","•",IF(N('Time Off Log'!$D1666)&gt;=IF(Settings!$B$8="Days",1,Settings!$B$9),UPPER(LEFT('Time Off Log'!$C1666,1)),LOWER(LEFT('Time Off Log'!$C1666,1)))))</f>
        <v/>
      </c>
    </row>
    <row r="1667" spans="6:7" x14ac:dyDescent="0.25">
      <c r="F1667" t="str">
        <f>IF(OR('Time Off Log'!$A1667="",'Time Off Log'!$B1667=""),"",'Time Off Log'!$B1667&amp;"|"&amp;INT(N('Time Off Log'!$A1667)))</f>
        <v/>
      </c>
      <c r="G1667" t="str">
        <f>IF(F1667="","",IF('Time Off Log'!$C1667="","•",IF(N('Time Off Log'!$D1667)&gt;=IF(Settings!$B$8="Days",1,Settings!$B$9),UPPER(LEFT('Time Off Log'!$C1667,1)),LOWER(LEFT('Time Off Log'!$C1667,1)))))</f>
        <v/>
      </c>
    </row>
    <row r="1668" spans="6:7" x14ac:dyDescent="0.25">
      <c r="F1668" t="str">
        <f>IF(OR('Time Off Log'!$A1668="",'Time Off Log'!$B1668=""),"",'Time Off Log'!$B1668&amp;"|"&amp;INT(N('Time Off Log'!$A1668)))</f>
        <v/>
      </c>
      <c r="G1668" t="str">
        <f>IF(F1668="","",IF('Time Off Log'!$C1668="","•",IF(N('Time Off Log'!$D1668)&gt;=IF(Settings!$B$8="Days",1,Settings!$B$9),UPPER(LEFT('Time Off Log'!$C1668,1)),LOWER(LEFT('Time Off Log'!$C1668,1)))))</f>
        <v/>
      </c>
    </row>
    <row r="1669" spans="6:7" x14ac:dyDescent="0.25">
      <c r="F1669" t="str">
        <f>IF(OR('Time Off Log'!$A1669="",'Time Off Log'!$B1669=""),"",'Time Off Log'!$B1669&amp;"|"&amp;INT(N('Time Off Log'!$A1669)))</f>
        <v/>
      </c>
      <c r="G1669" t="str">
        <f>IF(F1669="","",IF('Time Off Log'!$C1669="","•",IF(N('Time Off Log'!$D1669)&gt;=IF(Settings!$B$8="Days",1,Settings!$B$9),UPPER(LEFT('Time Off Log'!$C1669,1)),LOWER(LEFT('Time Off Log'!$C1669,1)))))</f>
        <v/>
      </c>
    </row>
    <row r="1670" spans="6:7" x14ac:dyDescent="0.25">
      <c r="F1670" t="str">
        <f>IF(OR('Time Off Log'!$A1670="",'Time Off Log'!$B1670=""),"",'Time Off Log'!$B1670&amp;"|"&amp;INT(N('Time Off Log'!$A1670)))</f>
        <v/>
      </c>
      <c r="G1670" t="str">
        <f>IF(F1670="","",IF('Time Off Log'!$C1670="","•",IF(N('Time Off Log'!$D1670)&gt;=IF(Settings!$B$8="Days",1,Settings!$B$9),UPPER(LEFT('Time Off Log'!$C1670,1)),LOWER(LEFT('Time Off Log'!$C1670,1)))))</f>
        <v/>
      </c>
    </row>
    <row r="1671" spans="6:7" x14ac:dyDescent="0.25">
      <c r="F1671" t="str">
        <f>IF(OR('Time Off Log'!$A1671="",'Time Off Log'!$B1671=""),"",'Time Off Log'!$B1671&amp;"|"&amp;INT(N('Time Off Log'!$A1671)))</f>
        <v/>
      </c>
      <c r="G1671" t="str">
        <f>IF(F1671="","",IF('Time Off Log'!$C1671="","•",IF(N('Time Off Log'!$D1671)&gt;=IF(Settings!$B$8="Days",1,Settings!$B$9),UPPER(LEFT('Time Off Log'!$C1671,1)),LOWER(LEFT('Time Off Log'!$C1671,1)))))</f>
        <v/>
      </c>
    </row>
    <row r="1672" spans="6:7" x14ac:dyDescent="0.25">
      <c r="F1672" t="str">
        <f>IF(OR('Time Off Log'!$A1672="",'Time Off Log'!$B1672=""),"",'Time Off Log'!$B1672&amp;"|"&amp;INT(N('Time Off Log'!$A1672)))</f>
        <v/>
      </c>
      <c r="G1672" t="str">
        <f>IF(F1672="","",IF('Time Off Log'!$C1672="","•",IF(N('Time Off Log'!$D1672)&gt;=IF(Settings!$B$8="Days",1,Settings!$B$9),UPPER(LEFT('Time Off Log'!$C1672,1)),LOWER(LEFT('Time Off Log'!$C1672,1)))))</f>
        <v/>
      </c>
    </row>
    <row r="1673" spans="6:7" x14ac:dyDescent="0.25">
      <c r="F1673" t="str">
        <f>IF(OR('Time Off Log'!$A1673="",'Time Off Log'!$B1673=""),"",'Time Off Log'!$B1673&amp;"|"&amp;INT(N('Time Off Log'!$A1673)))</f>
        <v/>
      </c>
      <c r="G1673" t="str">
        <f>IF(F1673="","",IF('Time Off Log'!$C1673="","•",IF(N('Time Off Log'!$D1673)&gt;=IF(Settings!$B$8="Days",1,Settings!$B$9),UPPER(LEFT('Time Off Log'!$C1673,1)),LOWER(LEFT('Time Off Log'!$C1673,1)))))</f>
        <v/>
      </c>
    </row>
    <row r="1674" spans="6:7" x14ac:dyDescent="0.25">
      <c r="F1674" t="str">
        <f>IF(OR('Time Off Log'!$A1674="",'Time Off Log'!$B1674=""),"",'Time Off Log'!$B1674&amp;"|"&amp;INT(N('Time Off Log'!$A1674)))</f>
        <v/>
      </c>
      <c r="G1674" t="str">
        <f>IF(F1674="","",IF('Time Off Log'!$C1674="","•",IF(N('Time Off Log'!$D1674)&gt;=IF(Settings!$B$8="Days",1,Settings!$B$9),UPPER(LEFT('Time Off Log'!$C1674,1)),LOWER(LEFT('Time Off Log'!$C1674,1)))))</f>
        <v/>
      </c>
    </row>
    <row r="1675" spans="6:7" x14ac:dyDescent="0.25">
      <c r="F1675" t="str">
        <f>IF(OR('Time Off Log'!$A1675="",'Time Off Log'!$B1675=""),"",'Time Off Log'!$B1675&amp;"|"&amp;INT(N('Time Off Log'!$A1675)))</f>
        <v/>
      </c>
      <c r="G1675" t="str">
        <f>IF(F1675="","",IF('Time Off Log'!$C1675="","•",IF(N('Time Off Log'!$D1675)&gt;=IF(Settings!$B$8="Days",1,Settings!$B$9),UPPER(LEFT('Time Off Log'!$C1675,1)),LOWER(LEFT('Time Off Log'!$C1675,1)))))</f>
        <v/>
      </c>
    </row>
    <row r="1676" spans="6:7" x14ac:dyDescent="0.25">
      <c r="F1676" t="str">
        <f>IF(OR('Time Off Log'!$A1676="",'Time Off Log'!$B1676=""),"",'Time Off Log'!$B1676&amp;"|"&amp;INT(N('Time Off Log'!$A1676)))</f>
        <v/>
      </c>
      <c r="G1676" t="str">
        <f>IF(F1676="","",IF('Time Off Log'!$C1676="","•",IF(N('Time Off Log'!$D1676)&gt;=IF(Settings!$B$8="Days",1,Settings!$B$9),UPPER(LEFT('Time Off Log'!$C1676,1)),LOWER(LEFT('Time Off Log'!$C1676,1)))))</f>
        <v/>
      </c>
    </row>
    <row r="1677" spans="6:7" x14ac:dyDescent="0.25">
      <c r="F1677" t="str">
        <f>IF(OR('Time Off Log'!$A1677="",'Time Off Log'!$B1677=""),"",'Time Off Log'!$B1677&amp;"|"&amp;INT(N('Time Off Log'!$A1677)))</f>
        <v/>
      </c>
      <c r="G1677" t="str">
        <f>IF(F1677="","",IF('Time Off Log'!$C1677="","•",IF(N('Time Off Log'!$D1677)&gt;=IF(Settings!$B$8="Days",1,Settings!$B$9),UPPER(LEFT('Time Off Log'!$C1677,1)),LOWER(LEFT('Time Off Log'!$C1677,1)))))</f>
        <v/>
      </c>
    </row>
    <row r="1678" spans="6:7" x14ac:dyDescent="0.25">
      <c r="F1678" t="str">
        <f>IF(OR('Time Off Log'!$A1678="",'Time Off Log'!$B1678=""),"",'Time Off Log'!$B1678&amp;"|"&amp;INT(N('Time Off Log'!$A1678)))</f>
        <v/>
      </c>
      <c r="G1678" t="str">
        <f>IF(F1678="","",IF('Time Off Log'!$C1678="","•",IF(N('Time Off Log'!$D1678)&gt;=IF(Settings!$B$8="Days",1,Settings!$B$9),UPPER(LEFT('Time Off Log'!$C1678,1)),LOWER(LEFT('Time Off Log'!$C1678,1)))))</f>
        <v/>
      </c>
    </row>
    <row r="1679" spans="6:7" x14ac:dyDescent="0.25">
      <c r="F1679" t="str">
        <f>IF(OR('Time Off Log'!$A1679="",'Time Off Log'!$B1679=""),"",'Time Off Log'!$B1679&amp;"|"&amp;INT(N('Time Off Log'!$A1679)))</f>
        <v/>
      </c>
      <c r="G1679" t="str">
        <f>IF(F1679="","",IF('Time Off Log'!$C1679="","•",IF(N('Time Off Log'!$D1679)&gt;=IF(Settings!$B$8="Days",1,Settings!$B$9),UPPER(LEFT('Time Off Log'!$C1679,1)),LOWER(LEFT('Time Off Log'!$C1679,1)))))</f>
        <v/>
      </c>
    </row>
    <row r="1680" spans="6:7" x14ac:dyDescent="0.25">
      <c r="F1680" t="str">
        <f>IF(OR('Time Off Log'!$A1680="",'Time Off Log'!$B1680=""),"",'Time Off Log'!$B1680&amp;"|"&amp;INT(N('Time Off Log'!$A1680)))</f>
        <v/>
      </c>
      <c r="G1680" t="str">
        <f>IF(F1680="","",IF('Time Off Log'!$C1680="","•",IF(N('Time Off Log'!$D1680)&gt;=IF(Settings!$B$8="Days",1,Settings!$B$9),UPPER(LEFT('Time Off Log'!$C1680,1)),LOWER(LEFT('Time Off Log'!$C1680,1)))))</f>
        <v/>
      </c>
    </row>
    <row r="1681" spans="6:7" x14ac:dyDescent="0.25">
      <c r="F1681" t="str">
        <f>IF(OR('Time Off Log'!$A1681="",'Time Off Log'!$B1681=""),"",'Time Off Log'!$B1681&amp;"|"&amp;INT(N('Time Off Log'!$A1681)))</f>
        <v/>
      </c>
      <c r="G1681" t="str">
        <f>IF(F1681="","",IF('Time Off Log'!$C1681="","•",IF(N('Time Off Log'!$D1681)&gt;=IF(Settings!$B$8="Days",1,Settings!$B$9),UPPER(LEFT('Time Off Log'!$C1681,1)),LOWER(LEFT('Time Off Log'!$C1681,1)))))</f>
        <v/>
      </c>
    </row>
    <row r="1682" spans="6:7" x14ac:dyDescent="0.25">
      <c r="F1682" t="str">
        <f>IF(OR('Time Off Log'!$A1682="",'Time Off Log'!$B1682=""),"",'Time Off Log'!$B1682&amp;"|"&amp;INT(N('Time Off Log'!$A1682)))</f>
        <v/>
      </c>
      <c r="G1682" t="str">
        <f>IF(F1682="","",IF('Time Off Log'!$C1682="","•",IF(N('Time Off Log'!$D1682)&gt;=IF(Settings!$B$8="Days",1,Settings!$B$9),UPPER(LEFT('Time Off Log'!$C1682,1)),LOWER(LEFT('Time Off Log'!$C1682,1)))))</f>
        <v/>
      </c>
    </row>
    <row r="1683" spans="6:7" x14ac:dyDescent="0.25">
      <c r="F1683" t="str">
        <f>IF(OR('Time Off Log'!$A1683="",'Time Off Log'!$B1683=""),"",'Time Off Log'!$B1683&amp;"|"&amp;INT(N('Time Off Log'!$A1683)))</f>
        <v/>
      </c>
      <c r="G1683" t="str">
        <f>IF(F1683="","",IF('Time Off Log'!$C1683="","•",IF(N('Time Off Log'!$D1683)&gt;=IF(Settings!$B$8="Days",1,Settings!$B$9),UPPER(LEFT('Time Off Log'!$C1683,1)),LOWER(LEFT('Time Off Log'!$C1683,1)))))</f>
        <v/>
      </c>
    </row>
    <row r="1684" spans="6:7" x14ac:dyDescent="0.25">
      <c r="F1684" t="str">
        <f>IF(OR('Time Off Log'!$A1684="",'Time Off Log'!$B1684=""),"",'Time Off Log'!$B1684&amp;"|"&amp;INT(N('Time Off Log'!$A1684)))</f>
        <v/>
      </c>
      <c r="G1684" t="str">
        <f>IF(F1684="","",IF('Time Off Log'!$C1684="","•",IF(N('Time Off Log'!$D1684)&gt;=IF(Settings!$B$8="Days",1,Settings!$B$9),UPPER(LEFT('Time Off Log'!$C1684,1)),LOWER(LEFT('Time Off Log'!$C1684,1)))))</f>
        <v/>
      </c>
    </row>
    <row r="1685" spans="6:7" x14ac:dyDescent="0.25">
      <c r="F1685" t="str">
        <f>IF(OR('Time Off Log'!$A1685="",'Time Off Log'!$B1685=""),"",'Time Off Log'!$B1685&amp;"|"&amp;INT(N('Time Off Log'!$A1685)))</f>
        <v/>
      </c>
      <c r="G1685" t="str">
        <f>IF(F1685="","",IF('Time Off Log'!$C1685="","•",IF(N('Time Off Log'!$D1685)&gt;=IF(Settings!$B$8="Days",1,Settings!$B$9),UPPER(LEFT('Time Off Log'!$C1685,1)),LOWER(LEFT('Time Off Log'!$C1685,1)))))</f>
        <v/>
      </c>
    </row>
    <row r="1686" spans="6:7" x14ac:dyDescent="0.25">
      <c r="F1686" t="str">
        <f>IF(OR('Time Off Log'!$A1686="",'Time Off Log'!$B1686=""),"",'Time Off Log'!$B1686&amp;"|"&amp;INT(N('Time Off Log'!$A1686)))</f>
        <v/>
      </c>
      <c r="G1686" t="str">
        <f>IF(F1686="","",IF('Time Off Log'!$C1686="","•",IF(N('Time Off Log'!$D1686)&gt;=IF(Settings!$B$8="Days",1,Settings!$B$9),UPPER(LEFT('Time Off Log'!$C1686,1)),LOWER(LEFT('Time Off Log'!$C1686,1)))))</f>
        <v/>
      </c>
    </row>
    <row r="1687" spans="6:7" x14ac:dyDescent="0.25">
      <c r="F1687" t="str">
        <f>IF(OR('Time Off Log'!$A1687="",'Time Off Log'!$B1687=""),"",'Time Off Log'!$B1687&amp;"|"&amp;INT(N('Time Off Log'!$A1687)))</f>
        <v/>
      </c>
      <c r="G1687" t="str">
        <f>IF(F1687="","",IF('Time Off Log'!$C1687="","•",IF(N('Time Off Log'!$D1687)&gt;=IF(Settings!$B$8="Days",1,Settings!$B$9),UPPER(LEFT('Time Off Log'!$C1687,1)),LOWER(LEFT('Time Off Log'!$C1687,1)))))</f>
        <v/>
      </c>
    </row>
    <row r="1688" spans="6:7" x14ac:dyDescent="0.25">
      <c r="F1688" t="str">
        <f>IF(OR('Time Off Log'!$A1688="",'Time Off Log'!$B1688=""),"",'Time Off Log'!$B1688&amp;"|"&amp;INT(N('Time Off Log'!$A1688)))</f>
        <v/>
      </c>
      <c r="G1688" t="str">
        <f>IF(F1688="","",IF('Time Off Log'!$C1688="","•",IF(N('Time Off Log'!$D1688)&gt;=IF(Settings!$B$8="Days",1,Settings!$B$9),UPPER(LEFT('Time Off Log'!$C1688,1)),LOWER(LEFT('Time Off Log'!$C1688,1)))))</f>
        <v/>
      </c>
    </row>
    <row r="1689" spans="6:7" x14ac:dyDescent="0.25">
      <c r="F1689" t="str">
        <f>IF(OR('Time Off Log'!$A1689="",'Time Off Log'!$B1689=""),"",'Time Off Log'!$B1689&amp;"|"&amp;INT(N('Time Off Log'!$A1689)))</f>
        <v/>
      </c>
      <c r="G1689" t="str">
        <f>IF(F1689="","",IF('Time Off Log'!$C1689="","•",IF(N('Time Off Log'!$D1689)&gt;=IF(Settings!$B$8="Days",1,Settings!$B$9),UPPER(LEFT('Time Off Log'!$C1689,1)),LOWER(LEFT('Time Off Log'!$C1689,1)))))</f>
        <v/>
      </c>
    </row>
    <row r="1690" spans="6:7" x14ac:dyDescent="0.25">
      <c r="F1690" t="str">
        <f>IF(OR('Time Off Log'!$A1690="",'Time Off Log'!$B1690=""),"",'Time Off Log'!$B1690&amp;"|"&amp;INT(N('Time Off Log'!$A1690)))</f>
        <v/>
      </c>
      <c r="G1690" t="str">
        <f>IF(F1690="","",IF('Time Off Log'!$C1690="","•",IF(N('Time Off Log'!$D1690)&gt;=IF(Settings!$B$8="Days",1,Settings!$B$9),UPPER(LEFT('Time Off Log'!$C1690,1)),LOWER(LEFT('Time Off Log'!$C1690,1)))))</f>
        <v/>
      </c>
    </row>
    <row r="1691" spans="6:7" x14ac:dyDescent="0.25">
      <c r="F1691" t="str">
        <f>IF(OR('Time Off Log'!$A1691="",'Time Off Log'!$B1691=""),"",'Time Off Log'!$B1691&amp;"|"&amp;INT(N('Time Off Log'!$A1691)))</f>
        <v/>
      </c>
      <c r="G1691" t="str">
        <f>IF(F1691="","",IF('Time Off Log'!$C1691="","•",IF(N('Time Off Log'!$D1691)&gt;=IF(Settings!$B$8="Days",1,Settings!$B$9),UPPER(LEFT('Time Off Log'!$C1691,1)),LOWER(LEFT('Time Off Log'!$C1691,1)))))</f>
        <v/>
      </c>
    </row>
    <row r="1692" spans="6:7" x14ac:dyDescent="0.25">
      <c r="F1692" t="str">
        <f>IF(OR('Time Off Log'!$A1692="",'Time Off Log'!$B1692=""),"",'Time Off Log'!$B1692&amp;"|"&amp;INT(N('Time Off Log'!$A1692)))</f>
        <v/>
      </c>
      <c r="G1692" t="str">
        <f>IF(F1692="","",IF('Time Off Log'!$C1692="","•",IF(N('Time Off Log'!$D1692)&gt;=IF(Settings!$B$8="Days",1,Settings!$B$9),UPPER(LEFT('Time Off Log'!$C1692,1)),LOWER(LEFT('Time Off Log'!$C1692,1)))))</f>
        <v/>
      </c>
    </row>
    <row r="1693" spans="6:7" x14ac:dyDescent="0.25">
      <c r="F1693" t="str">
        <f>IF(OR('Time Off Log'!$A1693="",'Time Off Log'!$B1693=""),"",'Time Off Log'!$B1693&amp;"|"&amp;INT(N('Time Off Log'!$A1693)))</f>
        <v/>
      </c>
      <c r="G1693" t="str">
        <f>IF(F1693="","",IF('Time Off Log'!$C1693="","•",IF(N('Time Off Log'!$D1693)&gt;=IF(Settings!$B$8="Days",1,Settings!$B$9),UPPER(LEFT('Time Off Log'!$C1693,1)),LOWER(LEFT('Time Off Log'!$C1693,1)))))</f>
        <v/>
      </c>
    </row>
    <row r="1694" spans="6:7" x14ac:dyDescent="0.25">
      <c r="F1694" t="str">
        <f>IF(OR('Time Off Log'!$A1694="",'Time Off Log'!$B1694=""),"",'Time Off Log'!$B1694&amp;"|"&amp;INT(N('Time Off Log'!$A1694)))</f>
        <v/>
      </c>
      <c r="G1694" t="str">
        <f>IF(F1694="","",IF('Time Off Log'!$C1694="","•",IF(N('Time Off Log'!$D1694)&gt;=IF(Settings!$B$8="Days",1,Settings!$B$9),UPPER(LEFT('Time Off Log'!$C1694,1)),LOWER(LEFT('Time Off Log'!$C1694,1)))))</f>
        <v/>
      </c>
    </row>
    <row r="1695" spans="6:7" x14ac:dyDescent="0.25">
      <c r="F1695" t="str">
        <f>IF(OR('Time Off Log'!$A1695="",'Time Off Log'!$B1695=""),"",'Time Off Log'!$B1695&amp;"|"&amp;INT(N('Time Off Log'!$A1695)))</f>
        <v/>
      </c>
      <c r="G1695" t="str">
        <f>IF(F1695="","",IF('Time Off Log'!$C1695="","•",IF(N('Time Off Log'!$D1695)&gt;=IF(Settings!$B$8="Days",1,Settings!$B$9),UPPER(LEFT('Time Off Log'!$C1695,1)),LOWER(LEFT('Time Off Log'!$C1695,1)))))</f>
        <v/>
      </c>
    </row>
    <row r="1696" spans="6:7" x14ac:dyDescent="0.25">
      <c r="F1696" t="str">
        <f>IF(OR('Time Off Log'!$A1696="",'Time Off Log'!$B1696=""),"",'Time Off Log'!$B1696&amp;"|"&amp;INT(N('Time Off Log'!$A1696)))</f>
        <v/>
      </c>
      <c r="G1696" t="str">
        <f>IF(F1696="","",IF('Time Off Log'!$C1696="","•",IF(N('Time Off Log'!$D1696)&gt;=IF(Settings!$B$8="Days",1,Settings!$B$9),UPPER(LEFT('Time Off Log'!$C1696,1)),LOWER(LEFT('Time Off Log'!$C1696,1)))))</f>
        <v/>
      </c>
    </row>
    <row r="1697" spans="6:7" x14ac:dyDescent="0.25">
      <c r="F1697" t="str">
        <f>IF(OR('Time Off Log'!$A1697="",'Time Off Log'!$B1697=""),"",'Time Off Log'!$B1697&amp;"|"&amp;INT(N('Time Off Log'!$A1697)))</f>
        <v/>
      </c>
      <c r="G1697" t="str">
        <f>IF(F1697="","",IF('Time Off Log'!$C1697="","•",IF(N('Time Off Log'!$D1697)&gt;=IF(Settings!$B$8="Days",1,Settings!$B$9),UPPER(LEFT('Time Off Log'!$C1697,1)),LOWER(LEFT('Time Off Log'!$C1697,1)))))</f>
        <v/>
      </c>
    </row>
    <row r="1698" spans="6:7" x14ac:dyDescent="0.25">
      <c r="F1698" t="str">
        <f>IF(OR('Time Off Log'!$A1698="",'Time Off Log'!$B1698=""),"",'Time Off Log'!$B1698&amp;"|"&amp;INT(N('Time Off Log'!$A1698)))</f>
        <v/>
      </c>
      <c r="G1698" t="str">
        <f>IF(F1698="","",IF('Time Off Log'!$C1698="","•",IF(N('Time Off Log'!$D1698)&gt;=IF(Settings!$B$8="Days",1,Settings!$B$9),UPPER(LEFT('Time Off Log'!$C1698,1)),LOWER(LEFT('Time Off Log'!$C1698,1)))))</f>
        <v/>
      </c>
    </row>
    <row r="1699" spans="6:7" x14ac:dyDescent="0.25">
      <c r="F1699" t="str">
        <f>IF(OR('Time Off Log'!$A1699="",'Time Off Log'!$B1699=""),"",'Time Off Log'!$B1699&amp;"|"&amp;INT(N('Time Off Log'!$A1699)))</f>
        <v/>
      </c>
      <c r="G1699" t="str">
        <f>IF(F1699="","",IF('Time Off Log'!$C1699="","•",IF(N('Time Off Log'!$D1699)&gt;=IF(Settings!$B$8="Days",1,Settings!$B$9),UPPER(LEFT('Time Off Log'!$C1699,1)),LOWER(LEFT('Time Off Log'!$C1699,1)))))</f>
        <v/>
      </c>
    </row>
    <row r="1700" spans="6:7" x14ac:dyDescent="0.25">
      <c r="F1700" t="str">
        <f>IF(OR('Time Off Log'!$A1700="",'Time Off Log'!$B1700=""),"",'Time Off Log'!$B1700&amp;"|"&amp;INT(N('Time Off Log'!$A1700)))</f>
        <v/>
      </c>
      <c r="G1700" t="str">
        <f>IF(F1700="","",IF('Time Off Log'!$C1700="","•",IF(N('Time Off Log'!$D1700)&gt;=IF(Settings!$B$8="Days",1,Settings!$B$9),UPPER(LEFT('Time Off Log'!$C1700,1)),LOWER(LEFT('Time Off Log'!$C1700,1)))))</f>
        <v/>
      </c>
    </row>
    <row r="1701" spans="6:7" x14ac:dyDescent="0.25">
      <c r="F1701" t="str">
        <f>IF(OR('Time Off Log'!$A1701="",'Time Off Log'!$B1701=""),"",'Time Off Log'!$B1701&amp;"|"&amp;INT(N('Time Off Log'!$A1701)))</f>
        <v/>
      </c>
      <c r="G1701" t="str">
        <f>IF(F1701="","",IF('Time Off Log'!$C1701="","•",IF(N('Time Off Log'!$D1701)&gt;=IF(Settings!$B$8="Days",1,Settings!$B$9),UPPER(LEFT('Time Off Log'!$C1701,1)),LOWER(LEFT('Time Off Log'!$C1701,1)))))</f>
        <v/>
      </c>
    </row>
    <row r="1702" spans="6:7" x14ac:dyDescent="0.25">
      <c r="F1702" t="str">
        <f>IF(OR('Time Off Log'!$A1702="",'Time Off Log'!$B1702=""),"",'Time Off Log'!$B1702&amp;"|"&amp;INT(N('Time Off Log'!$A1702)))</f>
        <v/>
      </c>
      <c r="G1702" t="str">
        <f>IF(F1702="","",IF('Time Off Log'!$C1702="","•",IF(N('Time Off Log'!$D1702)&gt;=IF(Settings!$B$8="Days",1,Settings!$B$9),UPPER(LEFT('Time Off Log'!$C1702,1)),LOWER(LEFT('Time Off Log'!$C1702,1)))))</f>
        <v/>
      </c>
    </row>
    <row r="1703" spans="6:7" x14ac:dyDescent="0.25">
      <c r="F1703" t="str">
        <f>IF(OR('Time Off Log'!$A1703="",'Time Off Log'!$B1703=""),"",'Time Off Log'!$B1703&amp;"|"&amp;INT(N('Time Off Log'!$A1703)))</f>
        <v/>
      </c>
      <c r="G1703" t="str">
        <f>IF(F1703="","",IF('Time Off Log'!$C1703="","•",IF(N('Time Off Log'!$D1703)&gt;=IF(Settings!$B$8="Days",1,Settings!$B$9),UPPER(LEFT('Time Off Log'!$C1703,1)),LOWER(LEFT('Time Off Log'!$C1703,1)))))</f>
        <v/>
      </c>
    </row>
    <row r="1704" spans="6:7" x14ac:dyDescent="0.25">
      <c r="F1704" t="str">
        <f>IF(OR('Time Off Log'!$A1704="",'Time Off Log'!$B1704=""),"",'Time Off Log'!$B1704&amp;"|"&amp;INT(N('Time Off Log'!$A1704)))</f>
        <v/>
      </c>
      <c r="G1704" t="str">
        <f>IF(F1704="","",IF('Time Off Log'!$C1704="","•",IF(N('Time Off Log'!$D1704)&gt;=IF(Settings!$B$8="Days",1,Settings!$B$9),UPPER(LEFT('Time Off Log'!$C1704,1)),LOWER(LEFT('Time Off Log'!$C1704,1)))))</f>
        <v/>
      </c>
    </row>
    <row r="1705" spans="6:7" x14ac:dyDescent="0.25">
      <c r="F1705" t="str">
        <f>IF(OR('Time Off Log'!$A1705="",'Time Off Log'!$B1705=""),"",'Time Off Log'!$B1705&amp;"|"&amp;INT(N('Time Off Log'!$A1705)))</f>
        <v/>
      </c>
      <c r="G1705" t="str">
        <f>IF(F1705="","",IF('Time Off Log'!$C1705="","•",IF(N('Time Off Log'!$D1705)&gt;=IF(Settings!$B$8="Days",1,Settings!$B$9),UPPER(LEFT('Time Off Log'!$C1705,1)),LOWER(LEFT('Time Off Log'!$C1705,1)))))</f>
        <v/>
      </c>
    </row>
    <row r="1706" spans="6:7" x14ac:dyDescent="0.25">
      <c r="F1706" t="str">
        <f>IF(OR('Time Off Log'!$A1706="",'Time Off Log'!$B1706=""),"",'Time Off Log'!$B1706&amp;"|"&amp;INT(N('Time Off Log'!$A1706)))</f>
        <v/>
      </c>
      <c r="G1706" t="str">
        <f>IF(F1706="","",IF('Time Off Log'!$C1706="","•",IF(N('Time Off Log'!$D1706)&gt;=IF(Settings!$B$8="Days",1,Settings!$B$9),UPPER(LEFT('Time Off Log'!$C1706,1)),LOWER(LEFT('Time Off Log'!$C1706,1)))))</f>
        <v/>
      </c>
    </row>
    <row r="1707" spans="6:7" x14ac:dyDescent="0.25">
      <c r="F1707" t="str">
        <f>IF(OR('Time Off Log'!$A1707="",'Time Off Log'!$B1707=""),"",'Time Off Log'!$B1707&amp;"|"&amp;INT(N('Time Off Log'!$A1707)))</f>
        <v/>
      </c>
      <c r="G1707" t="str">
        <f>IF(F1707="","",IF('Time Off Log'!$C1707="","•",IF(N('Time Off Log'!$D1707)&gt;=IF(Settings!$B$8="Days",1,Settings!$B$9),UPPER(LEFT('Time Off Log'!$C1707,1)),LOWER(LEFT('Time Off Log'!$C1707,1)))))</f>
        <v/>
      </c>
    </row>
    <row r="1708" spans="6:7" x14ac:dyDescent="0.25">
      <c r="F1708" t="str">
        <f>IF(OR('Time Off Log'!$A1708="",'Time Off Log'!$B1708=""),"",'Time Off Log'!$B1708&amp;"|"&amp;INT(N('Time Off Log'!$A1708)))</f>
        <v/>
      </c>
      <c r="G1708" t="str">
        <f>IF(F1708="","",IF('Time Off Log'!$C1708="","•",IF(N('Time Off Log'!$D1708)&gt;=IF(Settings!$B$8="Days",1,Settings!$B$9),UPPER(LEFT('Time Off Log'!$C1708,1)),LOWER(LEFT('Time Off Log'!$C1708,1)))))</f>
        <v/>
      </c>
    </row>
    <row r="1709" spans="6:7" x14ac:dyDescent="0.25">
      <c r="F1709" t="str">
        <f>IF(OR('Time Off Log'!$A1709="",'Time Off Log'!$B1709=""),"",'Time Off Log'!$B1709&amp;"|"&amp;INT(N('Time Off Log'!$A1709)))</f>
        <v/>
      </c>
      <c r="G1709" t="str">
        <f>IF(F1709="","",IF('Time Off Log'!$C1709="","•",IF(N('Time Off Log'!$D1709)&gt;=IF(Settings!$B$8="Days",1,Settings!$B$9),UPPER(LEFT('Time Off Log'!$C1709,1)),LOWER(LEFT('Time Off Log'!$C1709,1)))))</f>
        <v/>
      </c>
    </row>
    <row r="1710" spans="6:7" x14ac:dyDescent="0.25">
      <c r="F1710" t="str">
        <f>IF(OR('Time Off Log'!$A1710="",'Time Off Log'!$B1710=""),"",'Time Off Log'!$B1710&amp;"|"&amp;INT(N('Time Off Log'!$A1710)))</f>
        <v/>
      </c>
      <c r="G1710" t="str">
        <f>IF(F1710="","",IF('Time Off Log'!$C1710="","•",IF(N('Time Off Log'!$D1710)&gt;=IF(Settings!$B$8="Days",1,Settings!$B$9),UPPER(LEFT('Time Off Log'!$C1710,1)),LOWER(LEFT('Time Off Log'!$C1710,1)))))</f>
        <v/>
      </c>
    </row>
    <row r="1711" spans="6:7" x14ac:dyDescent="0.25">
      <c r="F1711" t="str">
        <f>IF(OR('Time Off Log'!$A1711="",'Time Off Log'!$B1711=""),"",'Time Off Log'!$B1711&amp;"|"&amp;INT(N('Time Off Log'!$A1711)))</f>
        <v/>
      </c>
      <c r="G1711" t="str">
        <f>IF(F1711="","",IF('Time Off Log'!$C1711="","•",IF(N('Time Off Log'!$D1711)&gt;=IF(Settings!$B$8="Days",1,Settings!$B$9),UPPER(LEFT('Time Off Log'!$C1711,1)),LOWER(LEFT('Time Off Log'!$C1711,1)))))</f>
        <v/>
      </c>
    </row>
    <row r="1712" spans="6:7" x14ac:dyDescent="0.25">
      <c r="F1712" t="str">
        <f>IF(OR('Time Off Log'!$A1712="",'Time Off Log'!$B1712=""),"",'Time Off Log'!$B1712&amp;"|"&amp;INT(N('Time Off Log'!$A1712)))</f>
        <v/>
      </c>
      <c r="G1712" t="str">
        <f>IF(F1712="","",IF('Time Off Log'!$C1712="","•",IF(N('Time Off Log'!$D1712)&gt;=IF(Settings!$B$8="Days",1,Settings!$B$9),UPPER(LEFT('Time Off Log'!$C1712,1)),LOWER(LEFT('Time Off Log'!$C1712,1)))))</f>
        <v/>
      </c>
    </row>
    <row r="1713" spans="6:7" x14ac:dyDescent="0.25">
      <c r="F1713" t="str">
        <f>IF(OR('Time Off Log'!$A1713="",'Time Off Log'!$B1713=""),"",'Time Off Log'!$B1713&amp;"|"&amp;INT(N('Time Off Log'!$A1713)))</f>
        <v/>
      </c>
      <c r="G1713" t="str">
        <f>IF(F1713="","",IF('Time Off Log'!$C1713="","•",IF(N('Time Off Log'!$D1713)&gt;=IF(Settings!$B$8="Days",1,Settings!$B$9),UPPER(LEFT('Time Off Log'!$C1713,1)),LOWER(LEFT('Time Off Log'!$C1713,1)))))</f>
        <v/>
      </c>
    </row>
    <row r="1714" spans="6:7" x14ac:dyDescent="0.25">
      <c r="F1714" t="str">
        <f>IF(OR('Time Off Log'!$A1714="",'Time Off Log'!$B1714=""),"",'Time Off Log'!$B1714&amp;"|"&amp;INT(N('Time Off Log'!$A1714)))</f>
        <v/>
      </c>
      <c r="G1714" t="str">
        <f>IF(F1714="","",IF('Time Off Log'!$C1714="","•",IF(N('Time Off Log'!$D1714)&gt;=IF(Settings!$B$8="Days",1,Settings!$B$9),UPPER(LEFT('Time Off Log'!$C1714,1)),LOWER(LEFT('Time Off Log'!$C1714,1)))))</f>
        <v/>
      </c>
    </row>
    <row r="1715" spans="6:7" x14ac:dyDescent="0.25">
      <c r="F1715" t="str">
        <f>IF(OR('Time Off Log'!$A1715="",'Time Off Log'!$B1715=""),"",'Time Off Log'!$B1715&amp;"|"&amp;INT(N('Time Off Log'!$A1715)))</f>
        <v/>
      </c>
      <c r="G1715" t="str">
        <f>IF(F1715="","",IF('Time Off Log'!$C1715="","•",IF(N('Time Off Log'!$D1715)&gt;=IF(Settings!$B$8="Days",1,Settings!$B$9),UPPER(LEFT('Time Off Log'!$C1715,1)),LOWER(LEFT('Time Off Log'!$C1715,1)))))</f>
        <v/>
      </c>
    </row>
    <row r="1716" spans="6:7" x14ac:dyDescent="0.25">
      <c r="F1716" t="str">
        <f>IF(OR('Time Off Log'!$A1716="",'Time Off Log'!$B1716=""),"",'Time Off Log'!$B1716&amp;"|"&amp;INT(N('Time Off Log'!$A1716)))</f>
        <v/>
      </c>
      <c r="G1716" t="str">
        <f>IF(F1716="","",IF('Time Off Log'!$C1716="","•",IF(N('Time Off Log'!$D1716)&gt;=IF(Settings!$B$8="Days",1,Settings!$B$9),UPPER(LEFT('Time Off Log'!$C1716,1)),LOWER(LEFT('Time Off Log'!$C1716,1)))))</f>
        <v/>
      </c>
    </row>
    <row r="1717" spans="6:7" x14ac:dyDescent="0.25">
      <c r="F1717" t="str">
        <f>IF(OR('Time Off Log'!$A1717="",'Time Off Log'!$B1717=""),"",'Time Off Log'!$B1717&amp;"|"&amp;INT(N('Time Off Log'!$A1717)))</f>
        <v/>
      </c>
      <c r="G1717" t="str">
        <f>IF(F1717="","",IF('Time Off Log'!$C1717="","•",IF(N('Time Off Log'!$D1717)&gt;=IF(Settings!$B$8="Days",1,Settings!$B$9),UPPER(LEFT('Time Off Log'!$C1717,1)),LOWER(LEFT('Time Off Log'!$C1717,1)))))</f>
        <v/>
      </c>
    </row>
    <row r="1718" spans="6:7" x14ac:dyDescent="0.25">
      <c r="F1718" t="str">
        <f>IF(OR('Time Off Log'!$A1718="",'Time Off Log'!$B1718=""),"",'Time Off Log'!$B1718&amp;"|"&amp;INT(N('Time Off Log'!$A1718)))</f>
        <v/>
      </c>
      <c r="G1718" t="str">
        <f>IF(F1718="","",IF('Time Off Log'!$C1718="","•",IF(N('Time Off Log'!$D1718)&gt;=IF(Settings!$B$8="Days",1,Settings!$B$9),UPPER(LEFT('Time Off Log'!$C1718,1)),LOWER(LEFT('Time Off Log'!$C1718,1)))))</f>
        <v/>
      </c>
    </row>
    <row r="1719" spans="6:7" x14ac:dyDescent="0.25">
      <c r="F1719" t="str">
        <f>IF(OR('Time Off Log'!$A1719="",'Time Off Log'!$B1719=""),"",'Time Off Log'!$B1719&amp;"|"&amp;INT(N('Time Off Log'!$A1719)))</f>
        <v/>
      </c>
      <c r="G1719" t="str">
        <f>IF(F1719="","",IF('Time Off Log'!$C1719="","•",IF(N('Time Off Log'!$D1719)&gt;=IF(Settings!$B$8="Days",1,Settings!$B$9),UPPER(LEFT('Time Off Log'!$C1719,1)),LOWER(LEFT('Time Off Log'!$C1719,1)))))</f>
        <v/>
      </c>
    </row>
    <row r="1720" spans="6:7" x14ac:dyDescent="0.25">
      <c r="F1720" t="str">
        <f>IF(OR('Time Off Log'!$A1720="",'Time Off Log'!$B1720=""),"",'Time Off Log'!$B1720&amp;"|"&amp;INT(N('Time Off Log'!$A1720)))</f>
        <v/>
      </c>
      <c r="G1720" t="str">
        <f>IF(F1720="","",IF('Time Off Log'!$C1720="","•",IF(N('Time Off Log'!$D1720)&gt;=IF(Settings!$B$8="Days",1,Settings!$B$9),UPPER(LEFT('Time Off Log'!$C1720,1)),LOWER(LEFT('Time Off Log'!$C1720,1)))))</f>
        <v/>
      </c>
    </row>
    <row r="1721" spans="6:7" x14ac:dyDescent="0.25">
      <c r="F1721" t="str">
        <f>IF(OR('Time Off Log'!$A1721="",'Time Off Log'!$B1721=""),"",'Time Off Log'!$B1721&amp;"|"&amp;INT(N('Time Off Log'!$A1721)))</f>
        <v/>
      </c>
      <c r="G1721" t="str">
        <f>IF(F1721="","",IF('Time Off Log'!$C1721="","•",IF(N('Time Off Log'!$D1721)&gt;=IF(Settings!$B$8="Days",1,Settings!$B$9),UPPER(LEFT('Time Off Log'!$C1721,1)),LOWER(LEFT('Time Off Log'!$C1721,1)))))</f>
        <v/>
      </c>
    </row>
    <row r="1722" spans="6:7" x14ac:dyDescent="0.25">
      <c r="F1722" t="str">
        <f>IF(OR('Time Off Log'!$A1722="",'Time Off Log'!$B1722=""),"",'Time Off Log'!$B1722&amp;"|"&amp;INT(N('Time Off Log'!$A1722)))</f>
        <v/>
      </c>
      <c r="G1722" t="str">
        <f>IF(F1722="","",IF('Time Off Log'!$C1722="","•",IF(N('Time Off Log'!$D1722)&gt;=IF(Settings!$B$8="Days",1,Settings!$B$9),UPPER(LEFT('Time Off Log'!$C1722,1)),LOWER(LEFT('Time Off Log'!$C1722,1)))))</f>
        <v/>
      </c>
    </row>
    <row r="1723" spans="6:7" x14ac:dyDescent="0.25">
      <c r="F1723" t="str">
        <f>IF(OR('Time Off Log'!$A1723="",'Time Off Log'!$B1723=""),"",'Time Off Log'!$B1723&amp;"|"&amp;INT(N('Time Off Log'!$A1723)))</f>
        <v/>
      </c>
      <c r="G1723" t="str">
        <f>IF(F1723="","",IF('Time Off Log'!$C1723="","•",IF(N('Time Off Log'!$D1723)&gt;=IF(Settings!$B$8="Days",1,Settings!$B$9),UPPER(LEFT('Time Off Log'!$C1723,1)),LOWER(LEFT('Time Off Log'!$C1723,1)))))</f>
        <v/>
      </c>
    </row>
    <row r="1724" spans="6:7" x14ac:dyDescent="0.25">
      <c r="F1724" t="str">
        <f>IF(OR('Time Off Log'!$A1724="",'Time Off Log'!$B1724=""),"",'Time Off Log'!$B1724&amp;"|"&amp;INT(N('Time Off Log'!$A1724)))</f>
        <v/>
      </c>
      <c r="G1724" t="str">
        <f>IF(F1724="","",IF('Time Off Log'!$C1724="","•",IF(N('Time Off Log'!$D1724)&gt;=IF(Settings!$B$8="Days",1,Settings!$B$9),UPPER(LEFT('Time Off Log'!$C1724,1)),LOWER(LEFT('Time Off Log'!$C1724,1)))))</f>
        <v/>
      </c>
    </row>
    <row r="1725" spans="6:7" x14ac:dyDescent="0.25">
      <c r="F1725" t="str">
        <f>IF(OR('Time Off Log'!$A1725="",'Time Off Log'!$B1725=""),"",'Time Off Log'!$B1725&amp;"|"&amp;INT(N('Time Off Log'!$A1725)))</f>
        <v/>
      </c>
      <c r="G1725" t="str">
        <f>IF(F1725="","",IF('Time Off Log'!$C1725="","•",IF(N('Time Off Log'!$D1725)&gt;=IF(Settings!$B$8="Days",1,Settings!$B$9),UPPER(LEFT('Time Off Log'!$C1725,1)),LOWER(LEFT('Time Off Log'!$C1725,1)))))</f>
        <v/>
      </c>
    </row>
    <row r="1726" spans="6:7" x14ac:dyDescent="0.25">
      <c r="F1726" t="str">
        <f>IF(OR('Time Off Log'!$A1726="",'Time Off Log'!$B1726=""),"",'Time Off Log'!$B1726&amp;"|"&amp;INT(N('Time Off Log'!$A1726)))</f>
        <v/>
      </c>
      <c r="G1726" t="str">
        <f>IF(F1726="","",IF('Time Off Log'!$C1726="","•",IF(N('Time Off Log'!$D1726)&gt;=IF(Settings!$B$8="Days",1,Settings!$B$9),UPPER(LEFT('Time Off Log'!$C1726,1)),LOWER(LEFT('Time Off Log'!$C1726,1)))))</f>
        <v/>
      </c>
    </row>
    <row r="1727" spans="6:7" x14ac:dyDescent="0.25">
      <c r="F1727" t="str">
        <f>IF(OR('Time Off Log'!$A1727="",'Time Off Log'!$B1727=""),"",'Time Off Log'!$B1727&amp;"|"&amp;INT(N('Time Off Log'!$A1727)))</f>
        <v/>
      </c>
      <c r="G1727" t="str">
        <f>IF(F1727="","",IF('Time Off Log'!$C1727="","•",IF(N('Time Off Log'!$D1727)&gt;=IF(Settings!$B$8="Days",1,Settings!$B$9),UPPER(LEFT('Time Off Log'!$C1727,1)),LOWER(LEFT('Time Off Log'!$C1727,1)))))</f>
        <v/>
      </c>
    </row>
    <row r="1728" spans="6:7" x14ac:dyDescent="0.25">
      <c r="F1728" t="str">
        <f>IF(OR('Time Off Log'!$A1728="",'Time Off Log'!$B1728=""),"",'Time Off Log'!$B1728&amp;"|"&amp;INT(N('Time Off Log'!$A1728)))</f>
        <v/>
      </c>
      <c r="G1728" t="str">
        <f>IF(F1728="","",IF('Time Off Log'!$C1728="","•",IF(N('Time Off Log'!$D1728)&gt;=IF(Settings!$B$8="Days",1,Settings!$B$9),UPPER(LEFT('Time Off Log'!$C1728,1)),LOWER(LEFT('Time Off Log'!$C1728,1)))))</f>
        <v/>
      </c>
    </row>
    <row r="1729" spans="6:7" x14ac:dyDescent="0.25">
      <c r="F1729" t="str">
        <f>IF(OR('Time Off Log'!$A1729="",'Time Off Log'!$B1729=""),"",'Time Off Log'!$B1729&amp;"|"&amp;INT(N('Time Off Log'!$A1729)))</f>
        <v/>
      </c>
      <c r="G1729" t="str">
        <f>IF(F1729="","",IF('Time Off Log'!$C1729="","•",IF(N('Time Off Log'!$D1729)&gt;=IF(Settings!$B$8="Days",1,Settings!$B$9),UPPER(LEFT('Time Off Log'!$C1729,1)),LOWER(LEFT('Time Off Log'!$C1729,1)))))</f>
        <v/>
      </c>
    </row>
    <row r="1730" spans="6:7" x14ac:dyDescent="0.25">
      <c r="F1730" t="str">
        <f>IF(OR('Time Off Log'!$A1730="",'Time Off Log'!$B1730=""),"",'Time Off Log'!$B1730&amp;"|"&amp;INT(N('Time Off Log'!$A1730)))</f>
        <v/>
      </c>
      <c r="G1730" t="str">
        <f>IF(F1730="","",IF('Time Off Log'!$C1730="","•",IF(N('Time Off Log'!$D1730)&gt;=IF(Settings!$B$8="Days",1,Settings!$B$9),UPPER(LEFT('Time Off Log'!$C1730,1)),LOWER(LEFT('Time Off Log'!$C1730,1)))))</f>
        <v/>
      </c>
    </row>
    <row r="1731" spans="6:7" x14ac:dyDescent="0.25">
      <c r="F1731" t="str">
        <f>IF(OR('Time Off Log'!$A1731="",'Time Off Log'!$B1731=""),"",'Time Off Log'!$B1731&amp;"|"&amp;INT(N('Time Off Log'!$A1731)))</f>
        <v/>
      </c>
      <c r="G1731" t="str">
        <f>IF(F1731="","",IF('Time Off Log'!$C1731="","•",IF(N('Time Off Log'!$D1731)&gt;=IF(Settings!$B$8="Days",1,Settings!$B$9),UPPER(LEFT('Time Off Log'!$C1731,1)),LOWER(LEFT('Time Off Log'!$C1731,1)))))</f>
        <v/>
      </c>
    </row>
    <row r="1732" spans="6:7" x14ac:dyDescent="0.25">
      <c r="F1732" t="str">
        <f>IF(OR('Time Off Log'!$A1732="",'Time Off Log'!$B1732=""),"",'Time Off Log'!$B1732&amp;"|"&amp;INT(N('Time Off Log'!$A1732)))</f>
        <v/>
      </c>
      <c r="G1732" t="str">
        <f>IF(F1732="","",IF('Time Off Log'!$C1732="","•",IF(N('Time Off Log'!$D1732)&gt;=IF(Settings!$B$8="Days",1,Settings!$B$9),UPPER(LEFT('Time Off Log'!$C1732,1)),LOWER(LEFT('Time Off Log'!$C1732,1)))))</f>
        <v/>
      </c>
    </row>
    <row r="1733" spans="6:7" x14ac:dyDescent="0.25">
      <c r="F1733" t="str">
        <f>IF(OR('Time Off Log'!$A1733="",'Time Off Log'!$B1733=""),"",'Time Off Log'!$B1733&amp;"|"&amp;INT(N('Time Off Log'!$A1733)))</f>
        <v/>
      </c>
      <c r="G1733" t="str">
        <f>IF(F1733="","",IF('Time Off Log'!$C1733="","•",IF(N('Time Off Log'!$D1733)&gt;=IF(Settings!$B$8="Days",1,Settings!$B$9),UPPER(LEFT('Time Off Log'!$C1733,1)),LOWER(LEFT('Time Off Log'!$C1733,1)))))</f>
        <v/>
      </c>
    </row>
    <row r="1734" spans="6:7" x14ac:dyDescent="0.25">
      <c r="F1734" t="str">
        <f>IF(OR('Time Off Log'!$A1734="",'Time Off Log'!$B1734=""),"",'Time Off Log'!$B1734&amp;"|"&amp;INT(N('Time Off Log'!$A1734)))</f>
        <v/>
      </c>
      <c r="G1734" t="str">
        <f>IF(F1734="","",IF('Time Off Log'!$C1734="","•",IF(N('Time Off Log'!$D1734)&gt;=IF(Settings!$B$8="Days",1,Settings!$B$9),UPPER(LEFT('Time Off Log'!$C1734,1)),LOWER(LEFT('Time Off Log'!$C1734,1)))))</f>
        <v/>
      </c>
    </row>
    <row r="1735" spans="6:7" x14ac:dyDescent="0.25">
      <c r="F1735" t="str">
        <f>IF(OR('Time Off Log'!$A1735="",'Time Off Log'!$B1735=""),"",'Time Off Log'!$B1735&amp;"|"&amp;INT(N('Time Off Log'!$A1735)))</f>
        <v/>
      </c>
      <c r="G1735" t="str">
        <f>IF(F1735="","",IF('Time Off Log'!$C1735="","•",IF(N('Time Off Log'!$D1735)&gt;=IF(Settings!$B$8="Days",1,Settings!$B$9),UPPER(LEFT('Time Off Log'!$C1735,1)),LOWER(LEFT('Time Off Log'!$C1735,1)))))</f>
        <v/>
      </c>
    </row>
    <row r="1736" spans="6:7" x14ac:dyDescent="0.25">
      <c r="F1736" t="str">
        <f>IF(OR('Time Off Log'!$A1736="",'Time Off Log'!$B1736=""),"",'Time Off Log'!$B1736&amp;"|"&amp;INT(N('Time Off Log'!$A1736)))</f>
        <v/>
      </c>
      <c r="G1736" t="str">
        <f>IF(F1736="","",IF('Time Off Log'!$C1736="","•",IF(N('Time Off Log'!$D1736)&gt;=IF(Settings!$B$8="Days",1,Settings!$B$9),UPPER(LEFT('Time Off Log'!$C1736,1)),LOWER(LEFT('Time Off Log'!$C1736,1)))))</f>
        <v/>
      </c>
    </row>
    <row r="1737" spans="6:7" x14ac:dyDescent="0.25">
      <c r="F1737" t="str">
        <f>IF(OR('Time Off Log'!$A1737="",'Time Off Log'!$B1737=""),"",'Time Off Log'!$B1737&amp;"|"&amp;INT(N('Time Off Log'!$A1737)))</f>
        <v/>
      </c>
      <c r="G1737" t="str">
        <f>IF(F1737="","",IF('Time Off Log'!$C1737="","•",IF(N('Time Off Log'!$D1737)&gt;=IF(Settings!$B$8="Days",1,Settings!$B$9),UPPER(LEFT('Time Off Log'!$C1737,1)),LOWER(LEFT('Time Off Log'!$C1737,1)))))</f>
        <v/>
      </c>
    </row>
    <row r="1738" spans="6:7" x14ac:dyDescent="0.25">
      <c r="F1738" t="str">
        <f>IF(OR('Time Off Log'!$A1738="",'Time Off Log'!$B1738=""),"",'Time Off Log'!$B1738&amp;"|"&amp;INT(N('Time Off Log'!$A1738)))</f>
        <v/>
      </c>
      <c r="G1738" t="str">
        <f>IF(F1738="","",IF('Time Off Log'!$C1738="","•",IF(N('Time Off Log'!$D1738)&gt;=IF(Settings!$B$8="Days",1,Settings!$B$9),UPPER(LEFT('Time Off Log'!$C1738,1)),LOWER(LEFT('Time Off Log'!$C1738,1)))))</f>
        <v/>
      </c>
    </row>
    <row r="1739" spans="6:7" x14ac:dyDescent="0.25">
      <c r="F1739" t="str">
        <f>IF(OR('Time Off Log'!$A1739="",'Time Off Log'!$B1739=""),"",'Time Off Log'!$B1739&amp;"|"&amp;INT(N('Time Off Log'!$A1739)))</f>
        <v/>
      </c>
      <c r="G1739" t="str">
        <f>IF(F1739="","",IF('Time Off Log'!$C1739="","•",IF(N('Time Off Log'!$D1739)&gt;=IF(Settings!$B$8="Days",1,Settings!$B$9),UPPER(LEFT('Time Off Log'!$C1739,1)),LOWER(LEFT('Time Off Log'!$C1739,1)))))</f>
        <v/>
      </c>
    </row>
    <row r="1740" spans="6:7" x14ac:dyDescent="0.25">
      <c r="F1740" t="str">
        <f>IF(OR('Time Off Log'!$A1740="",'Time Off Log'!$B1740=""),"",'Time Off Log'!$B1740&amp;"|"&amp;INT(N('Time Off Log'!$A1740)))</f>
        <v/>
      </c>
      <c r="G1740" t="str">
        <f>IF(F1740="","",IF('Time Off Log'!$C1740="","•",IF(N('Time Off Log'!$D1740)&gt;=IF(Settings!$B$8="Days",1,Settings!$B$9),UPPER(LEFT('Time Off Log'!$C1740,1)),LOWER(LEFT('Time Off Log'!$C1740,1)))))</f>
        <v/>
      </c>
    </row>
    <row r="1741" spans="6:7" x14ac:dyDescent="0.25">
      <c r="F1741" t="str">
        <f>IF(OR('Time Off Log'!$A1741="",'Time Off Log'!$B1741=""),"",'Time Off Log'!$B1741&amp;"|"&amp;INT(N('Time Off Log'!$A1741)))</f>
        <v/>
      </c>
      <c r="G1741" t="str">
        <f>IF(F1741="","",IF('Time Off Log'!$C1741="","•",IF(N('Time Off Log'!$D1741)&gt;=IF(Settings!$B$8="Days",1,Settings!$B$9),UPPER(LEFT('Time Off Log'!$C1741,1)),LOWER(LEFT('Time Off Log'!$C1741,1)))))</f>
        <v/>
      </c>
    </row>
    <row r="1742" spans="6:7" x14ac:dyDescent="0.25">
      <c r="F1742" t="str">
        <f>IF(OR('Time Off Log'!$A1742="",'Time Off Log'!$B1742=""),"",'Time Off Log'!$B1742&amp;"|"&amp;INT(N('Time Off Log'!$A1742)))</f>
        <v/>
      </c>
      <c r="G1742" t="str">
        <f>IF(F1742="","",IF('Time Off Log'!$C1742="","•",IF(N('Time Off Log'!$D1742)&gt;=IF(Settings!$B$8="Days",1,Settings!$B$9),UPPER(LEFT('Time Off Log'!$C1742,1)),LOWER(LEFT('Time Off Log'!$C1742,1)))))</f>
        <v/>
      </c>
    </row>
    <row r="1743" spans="6:7" x14ac:dyDescent="0.25">
      <c r="F1743" t="str">
        <f>IF(OR('Time Off Log'!$A1743="",'Time Off Log'!$B1743=""),"",'Time Off Log'!$B1743&amp;"|"&amp;INT(N('Time Off Log'!$A1743)))</f>
        <v/>
      </c>
      <c r="G1743" t="str">
        <f>IF(F1743="","",IF('Time Off Log'!$C1743="","•",IF(N('Time Off Log'!$D1743)&gt;=IF(Settings!$B$8="Days",1,Settings!$B$9),UPPER(LEFT('Time Off Log'!$C1743,1)),LOWER(LEFT('Time Off Log'!$C1743,1)))))</f>
        <v/>
      </c>
    </row>
    <row r="1744" spans="6:7" x14ac:dyDescent="0.25">
      <c r="F1744" t="str">
        <f>IF(OR('Time Off Log'!$A1744="",'Time Off Log'!$B1744=""),"",'Time Off Log'!$B1744&amp;"|"&amp;INT(N('Time Off Log'!$A1744)))</f>
        <v/>
      </c>
      <c r="G1744" t="str">
        <f>IF(F1744="","",IF('Time Off Log'!$C1744="","•",IF(N('Time Off Log'!$D1744)&gt;=IF(Settings!$B$8="Days",1,Settings!$B$9),UPPER(LEFT('Time Off Log'!$C1744,1)),LOWER(LEFT('Time Off Log'!$C1744,1)))))</f>
        <v/>
      </c>
    </row>
    <row r="1745" spans="6:7" x14ac:dyDescent="0.25">
      <c r="F1745" t="str">
        <f>IF(OR('Time Off Log'!$A1745="",'Time Off Log'!$B1745=""),"",'Time Off Log'!$B1745&amp;"|"&amp;INT(N('Time Off Log'!$A1745)))</f>
        <v/>
      </c>
      <c r="G1745" t="str">
        <f>IF(F1745="","",IF('Time Off Log'!$C1745="","•",IF(N('Time Off Log'!$D1745)&gt;=IF(Settings!$B$8="Days",1,Settings!$B$9),UPPER(LEFT('Time Off Log'!$C1745,1)),LOWER(LEFT('Time Off Log'!$C1745,1)))))</f>
        <v/>
      </c>
    </row>
    <row r="1746" spans="6:7" x14ac:dyDescent="0.25">
      <c r="F1746" t="str">
        <f>IF(OR('Time Off Log'!$A1746="",'Time Off Log'!$B1746=""),"",'Time Off Log'!$B1746&amp;"|"&amp;INT(N('Time Off Log'!$A1746)))</f>
        <v/>
      </c>
      <c r="G1746" t="str">
        <f>IF(F1746="","",IF('Time Off Log'!$C1746="","•",IF(N('Time Off Log'!$D1746)&gt;=IF(Settings!$B$8="Days",1,Settings!$B$9),UPPER(LEFT('Time Off Log'!$C1746,1)),LOWER(LEFT('Time Off Log'!$C1746,1)))))</f>
        <v/>
      </c>
    </row>
    <row r="1747" spans="6:7" x14ac:dyDescent="0.25">
      <c r="F1747" t="str">
        <f>IF(OR('Time Off Log'!$A1747="",'Time Off Log'!$B1747=""),"",'Time Off Log'!$B1747&amp;"|"&amp;INT(N('Time Off Log'!$A1747)))</f>
        <v/>
      </c>
      <c r="G1747" t="str">
        <f>IF(F1747="","",IF('Time Off Log'!$C1747="","•",IF(N('Time Off Log'!$D1747)&gt;=IF(Settings!$B$8="Days",1,Settings!$B$9),UPPER(LEFT('Time Off Log'!$C1747,1)),LOWER(LEFT('Time Off Log'!$C1747,1)))))</f>
        <v/>
      </c>
    </row>
    <row r="1748" spans="6:7" x14ac:dyDescent="0.25">
      <c r="F1748" t="str">
        <f>IF(OR('Time Off Log'!$A1748="",'Time Off Log'!$B1748=""),"",'Time Off Log'!$B1748&amp;"|"&amp;INT(N('Time Off Log'!$A1748)))</f>
        <v/>
      </c>
      <c r="G1748" t="str">
        <f>IF(F1748="","",IF('Time Off Log'!$C1748="","•",IF(N('Time Off Log'!$D1748)&gt;=IF(Settings!$B$8="Days",1,Settings!$B$9),UPPER(LEFT('Time Off Log'!$C1748,1)),LOWER(LEFT('Time Off Log'!$C1748,1)))))</f>
        <v/>
      </c>
    </row>
    <row r="1749" spans="6:7" x14ac:dyDescent="0.25">
      <c r="F1749" t="str">
        <f>IF(OR('Time Off Log'!$A1749="",'Time Off Log'!$B1749=""),"",'Time Off Log'!$B1749&amp;"|"&amp;INT(N('Time Off Log'!$A1749)))</f>
        <v/>
      </c>
      <c r="G1749" t="str">
        <f>IF(F1749="","",IF('Time Off Log'!$C1749="","•",IF(N('Time Off Log'!$D1749)&gt;=IF(Settings!$B$8="Days",1,Settings!$B$9),UPPER(LEFT('Time Off Log'!$C1749,1)),LOWER(LEFT('Time Off Log'!$C1749,1)))))</f>
        <v/>
      </c>
    </row>
    <row r="1750" spans="6:7" x14ac:dyDescent="0.25">
      <c r="F1750" t="str">
        <f>IF(OR('Time Off Log'!$A1750="",'Time Off Log'!$B1750=""),"",'Time Off Log'!$B1750&amp;"|"&amp;INT(N('Time Off Log'!$A1750)))</f>
        <v/>
      </c>
      <c r="G1750" t="str">
        <f>IF(F1750="","",IF('Time Off Log'!$C1750="","•",IF(N('Time Off Log'!$D1750)&gt;=IF(Settings!$B$8="Days",1,Settings!$B$9),UPPER(LEFT('Time Off Log'!$C1750,1)),LOWER(LEFT('Time Off Log'!$C1750,1)))))</f>
        <v/>
      </c>
    </row>
    <row r="1751" spans="6:7" x14ac:dyDescent="0.25">
      <c r="F1751" t="str">
        <f>IF(OR('Time Off Log'!$A1751="",'Time Off Log'!$B1751=""),"",'Time Off Log'!$B1751&amp;"|"&amp;INT(N('Time Off Log'!$A1751)))</f>
        <v/>
      </c>
      <c r="G1751" t="str">
        <f>IF(F1751="","",IF('Time Off Log'!$C1751="","•",IF(N('Time Off Log'!$D1751)&gt;=IF(Settings!$B$8="Days",1,Settings!$B$9),UPPER(LEFT('Time Off Log'!$C1751,1)),LOWER(LEFT('Time Off Log'!$C1751,1)))))</f>
        <v/>
      </c>
    </row>
    <row r="1752" spans="6:7" x14ac:dyDescent="0.25">
      <c r="F1752" t="str">
        <f>IF(OR('Time Off Log'!$A1752="",'Time Off Log'!$B1752=""),"",'Time Off Log'!$B1752&amp;"|"&amp;INT(N('Time Off Log'!$A1752)))</f>
        <v/>
      </c>
      <c r="G1752" t="str">
        <f>IF(F1752="","",IF('Time Off Log'!$C1752="","•",IF(N('Time Off Log'!$D1752)&gt;=IF(Settings!$B$8="Days",1,Settings!$B$9),UPPER(LEFT('Time Off Log'!$C1752,1)),LOWER(LEFT('Time Off Log'!$C1752,1)))))</f>
        <v/>
      </c>
    </row>
    <row r="1753" spans="6:7" x14ac:dyDescent="0.25">
      <c r="F1753" t="str">
        <f>IF(OR('Time Off Log'!$A1753="",'Time Off Log'!$B1753=""),"",'Time Off Log'!$B1753&amp;"|"&amp;INT(N('Time Off Log'!$A1753)))</f>
        <v/>
      </c>
      <c r="G1753" t="str">
        <f>IF(F1753="","",IF('Time Off Log'!$C1753="","•",IF(N('Time Off Log'!$D1753)&gt;=IF(Settings!$B$8="Days",1,Settings!$B$9),UPPER(LEFT('Time Off Log'!$C1753,1)),LOWER(LEFT('Time Off Log'!$C1753,1)))))</f>
        <v/>
      </c>
    </row>
    <row r="1754" spans="6:7" x14ac:dyDescent="0.25">
      <c r="F1754" t="str">
        <f>IF(OR('Time Off Log'!$A1754="",'Time Off Log'!$B1754=""),"",'Time Off Log'!$B1754&amp;"|"&amp;INT(N('Time Off Log'!$A1754)))</f>
        <v/>
      </c>
      <c r="G1754" t="str">
        <f>IF(F1754="","",IF('Time Off Log'!$C1754="","•",IF(N('Time Off Log'!$D1754)&gt;=IF(Settings!$B$8="Days",1,Settings!$B$9),UPPER(LEFT('Time Off Log'!$C1754,1)),LOWER(LEFT('Time Off Log'!$C1754,1)))))</f>
        <v/>
      </c>
    </row>
    <row r="1755" spans="6:7" x14ac:dyDescent="0.25">
      <c r="F1755" t="str">
        <f>IF(OR('Time Off Log'!$A1755="",'Time Off Log'!$B1755=""),"",'Time Off Log'!$B1755&amp;"|"&amp;INT(N('Time Off Log'!$A1755)))</f>
        <v/>
      </c>
      <c r="G1755" t="str">
        <f>IF(F1755="","",IF('Time Off Log'!$C1755="","•",IF(N('Time Off Log'!$D1755)&gt;=IF(Settings!$B$8="Days",1,Settings!$B$9),UPPER(LEFT('Time Off Log'!$C1755,1)),LOWER(LEFT('Time Off Log'!$C1755,1)))))</f>
        <v/>
      </c>
    </row>
    <row r="1756" spans="6:7" x14ac:dyDescent="0.25">
      <c r="F1756" t="str">
        <f>IF(OR('Time Off Log'!$A1756="",'Time Off Log'!$B1756=""),"",'Time Off Log'!$B1756&amp;"|"&amp;INT(N('Time Off Log'!$A1756)))</f>
        <v/>
      </c>
      <c r="G1756" t="str">
        <f>IF(F1756="","",IF('Time Off Log'!$C1756="","•",IF(N('Time Off Log'!$D1756)&gt;=IF(Settings!$B$8="Days",1,Settings!$B$9),UPPER(LEFT('Time Off Log'!$C1756,1)),LOWER(LEFT('Time Off Log'!$C1756,1)))))</f>
        <v/>
      </c>
    </row>
    <row r="1757" spans="6:7" x14ac:dyDescent="0.25">
      <c r="F1757" t="str">
        <f>IF(OR('Time Off Log'!$A1757="",'Time Off Log'!$B1757=""),"",'Time Off Log'!$B1757&amp;"|"&amp;INT(N('Time Off Log'!$A1757)))</f>
        <v/>
      </c>
      <c r="G1757" t="str">
        <f>IF(F1757="","",IF('Time Off Log'!$C1757="","•",IF(N('Time Off Log'!$D1757)&gt;=IF(Settings!$B$8="Days",1,Settings!$B$9),UPPER(LEFT('Time Off Log'!$C1757,1)),LOWER(LEFT('Time Off Log'!$C1757,1)))))</f>
        <v/>
      </c>
    </row>
    <row r="1758" spans="6:7" x14ac:dyDescent="0.25">
      <c r="F1758" t="str">
        <f>IF(OR('Time Off Log'!$A1758="",'Time Off Log'!$B1758=""),"",'Time Off Log'!$B1758&amp;"|"&amp;INT(N('Time Off Log'!$A1758)))</f>
        <v/>
      </c>
      <c r="G1758" t="str">
        <f>IF(F1758="","",IF('Time Off Log'!$C1758="","•",IF(N('Time Off Log'!$D1758)&gt;=IF(Settings!$B$8="Days",1,Settings!$B$9),UPPER(LEFT('Time Off Log'!$C1758,1)),LOWER(LEFT('Time Off Log'!$C1758,1)))))</f>
        <v/>
      </c>
    </row>
    <row r="1759" spans="6:7" x14ac:dyDescent="0.25">
      <c r="F1759" t="str">
        <f>IF(OR('Time Off Log'!$A1759="",'Time Off Log'!$B1759=""),"",'Time Off Log'!$B1759&amp;"|"&amp;INT(N('Time Off Log'!$A1759)))</f>
        <v/>
      </c>
      <c r="G1759" t="str">
        <f>IF(F1759="","",IF('Time Off Log'!$C1759="","•",IF(N('Time Off Log'!$D1759)&gt;=IF(Settings!$B$8="Days",1,Settings!$B$9),UPPER(LEFT('Time Off Log'!$C1759,1)),LOWER(LEFT('Time Off Log'!$C1759,1)))))</f>
        <v/>
      </c>
    </row>
    <row r="1760" spans="6:7" x14ac:dyDescent="0.25">
      <c r="F1760" t="str">
        <f>IF(OR('Time Off Log'!$A1760="",'Time Off Log'!$B1760=""),"",'Time Off Log'!$B1760&amp;"|"&amp;INT(N('Time Off Log'!$A1760)))</f>
        <v/>
      </c>
      <c r="G1760" t="str">
        <f>IF(F1760="","",IF('Time Off Log'!$C1760="","•",IF(N('Time Off Log'!$D1760)&gt;=IF(Settings!$B$8="Days",1,Settings!$B$9),UPPER(LEFT('Time Off Log'!$C1760,1)),LOWER(LEFT('Time Off Log'!$C1760,1)))))</f>
        <v/>
      </c>
    </row>
    <row r="1761" spans="6:7" x14ac:dyDescent="0.25">
      <c r="F1761" t="str">
        <f>IF(OR('Time Off Log'!$A1761="",'Time Off Log'!$B1761=""),"",'Time Off Log'!$B1761&amp;"|"&amp;INT(N('Time Off Log'!$A1761)))</f>
        <v/>
      </c>
      <c r="G1761" t="str">
        <f>IF(F1761="","",IF('Time Off Log'!$C1761="","•",IF(N('Time Off Log'!$D1761)&gt;=IF(Settings!$B$8="Days",1,Settings!$B$9),UPPER(LEFT('Time Off Log'!$C1761,1)),LOWER(LEFT('Time Off Log'!$C1761,1)))))</f>
        <v/>
      </c>
    </row>
    <row r="1762" spans="6:7" x14ac:dyDescent="0.25">
      <c r="F1762" t="str">
        <f>IF(OR('Time Off Log'!$A1762="",'Time Off Log'!$B1762=""),"",'Time Off Log'!$B1762&amp;"|"&amp;INT(N('Time Off Log'!$A1762)))</f>
        <v/>
      </c>
      <c r="G1762" t="str">
        <f>IF(F1762="","",IF('Time Off Log'!$C1762="","•",IF(N('Time Off Log'!$D1762)&gt;=IF(Settings!$B$8="Days",1,Settings!$B$9),UPPER(LEFT('Time Off Log'!$C1762,1)),LOWER(LEFT('Time Off Log'!$C1762,1)))))</f>
        <v/>
      </c>
    </row>
    <row r="1763" spans="6:7" x14ac:dyDescent="0.25">
      <c r="F1763" t="str">
        <f>IF(OR('Time Off Log'!$A1763="",'Time Off Log'!$B1763=""),"",'Time Off Log'!$B1763&amp;"|"&amp;INT(N('Time Off Log'!$A1763)))</f>
        <v/>
      </c>
      <c r="G1763" t="str">
        <f>IF(F1763="","",IF('Time Off Log'!$C1763="","•",IF(N('Time Off Log'!$D1763)&gt;=IF(Settings!$B$8="Days",1,Settings!$B$9),UPPER(LEFT('Time Off Log'!$C1763,1)),LOWER(LEFT('Time Off Log'!$C1763,1)))))</f>
        <v/>
      </c>
    </row>
    <row r="1764" spans="6:7" x14ac:dyDescent="0.25">
      <c r="F1764" t="str">
        <f>IF(OR('Time Off Log'!$A1764="",'Time Off Log'!$B1764=""),"",'Time Off Log'!$B1764&amp;"|"&amp;INT(N('Time Off Log'!$A1764)))</f>
        <v/>
      </c>
      <c r="G1764" t="str">
        <f>IF(F1764="","",IF('Time Off Log'!$C1764="","•",IF(N('Time Off Log'!$D1764)&gt;=IF(Settings!$B$8="Days",1,Settings!$B$9),UPPER(LEFT('Time Off Log'!$C1764,1)),LOWER(LEFT('Time Off Log'!$C1764,1)))))</f>
        <v/>
      </c>
    </row>
    <row r="1765" spans="6:7" x14ac:dyDescent="0.25">
      <c r="F1765" t="str">
        <f>IF(OR('Time Off Log'!$A1765="",'Time Off Log'!$B1765=""),"",'Time Off Log'!$B1765&amp;"|"&amp;INT(N('Time Off Log'!$A1765)))</f>
        <v/>
      </c>
      <c r="G1765" t="str">
        <f>IF(F1765="","",IF('Time Off Log'!$C1765="","•",IF(N('Time Off Log'!$D1765)&gt;=IF(Settings!$B$8="Days",1,Settings!$B$9),UPPER(LEFT('Time Off Log'!$C1765,1)),LOWER(LEFT('Time Off Log'!$C1765,1)))))</f>
        <v/>
      </c>
    </row>
    <row r="1766" spans="6:7" x14ac:dyDescent="0.25">
      <c r="F1766" t="str">
        <f>IF(OR('Time Off Log'!$A1766="",'Time Off Log'!$B1766=""),"",'Time Off Log'!$B1766&amp;"|"&amp;INT(N('Time Off Log'!$A1766)))</f>
        <v/>
      </c>
      <c r="G1766" t="str">
        <f>IF(F1766="","",IF('Time Off Log'!$C1766="","•",IF(N('Time Off Log'!$D1766)&gt;=IF(Settings!$B$8="Days",1,Settings!$B$9),UPPER(LEFT('Time Off Log'!$C1766,1)),LOWER(LEFT('Time Off Log'!$C1766,1)))))</f>
        <v/>
      </c>
    </row>
    <row r="1767" spans="6:7" x14ac:dyDescent="0.25">
      <c r="F1767" t="str">
        <f>IF(OR('Time Off Log'!$A1767="",'Time Off Log'!$B1767=""),"",'Time Off Log'!$B1767&amp;"|"&amp;INT(N('Time Off Log'!$A1767)))</f>
        <v/>
      </c>
      <c r="G1767" t="str">
        <f>IF(F1767="","",IF('Time Off Log'!$C1767="","•",IF(N('Time Off Log'!$D1767)&gt;=IF(Settings!$B$8="Days",1,Settings!$B$9),UPPER(LEFT('Time Off Log'!$C1767,1)),LOWER(LEFT('Time Off Log'!$C1767,1)))))</f>
        <v/>
      </c>
    </row>
    <row r="1768" spans="6:7" x14ac:dyDescent="0.25">
      <c r="F1768" t="str">
        <f>IF(OR('Time Off Log'!$A1768="",'Time Off Log'!$B1768=""),"",'Time Off Log'!$B1768&amp;"|"&amp;INT(N('Time Off Log'!$A1768)))</f>
        <v/>
      </c>
      <c r="G1768" t="str">
        <f>IF(F1768="","",IF('Time Off Log'!$C1768="","•",IF(N('Time Off Log'!$D1768)&gt;=IF(Settings!$B$8="Days",1,Settings!$B$9),UPPER(LEFT('Time Off Log'!$C1768,1)),LOWER(LEFT('Time Off Log'!$C1768,1)))))</f>
        <v/>
      </c>
    </row>
    <row r="1769" spans="6:7" x14ac:dyDescent="0.25">
      <c r="F1769" t="str">
        <f>IF(OR('Time Off Log'!$A1769="",'Time Off Log'!$B1769=""),"",'Time Off Log'!$B1769&amp;"|"&amp;INT(N('Time Off Log'!$A1769)))</f>
        <v/>
      </c>
      <c r="G1769" t="str">
        <f>IF(F1769="","",IF('Time Off Log'!$C1769="","•",IF(N('Time Off Log'!$D1769)&gt;=IF(Settings!$B$8="Days",1,Settings!$B$9),UPPER(LEFT('Time Off Log'!$C1769,1)),LOWER(LEFT('Time Off Log'!$C1769,1)))))</f>
        <v/>
      </c>
    </row>
    <row r="1770" spans="6:7" x14ac:dyDescent="0.25">
      <c r="F1770" t="str">
        <f>IF(OR('Time Off Log'!$A1770="",'Time Off Log'!$B1770=""),"",'Time Off Log'!$B1770&amp;"|"&amp;INT(N('Time Off Log'!$A1770)))</f>
        <v/>
      </c>
      <c r="G1770" t="str">
        <f>IF(F1770="","",IF('Time Off Log'!$C1770="","•",IF(N('Time Off Log'!$D1770)&gt;=IF(Settings!$B$8="Days",1,Settings!$B$9),UPPER(LEFT('Time Off Log'!$C1770,1)),LOWER(LEFT('Time Off Log'!$C1770,1)))))</f>
        <v/>
      </c>
    </row>
    <row r="1771" spans="6:7" x14ac:dyDescent="0.25">
      <c r="F1771" t="str">
        <f>IF(OR('Time Off Log'!$A1771="",'Time Off Log'!$B1771=""),"",'Time Off Log'!$B1771&amp;"|"&amp;INT(N('Time Off Log'!$A1771)))</f>
        <v/>
      </c>
      <c r="G1771" t="str">
        <f>IF(F1771="","",IF('Time Off Log'!$C1771="","•",IF(N('Time Off Log'!$D1771)&gt;=IF(Settings!$B$8="Days",1,Settings!$B$9),UPPER(LEFT('Time Off Log'!$C1771,1)),LOWER(LEFT('Time Off Log'!$C1771,1)))))</f>
        <v/>
      </c>
    </row>
    <row r="1772" spans="6:7" x14ac:dyDescent="0.25">
      <c r="F1772" t="str">
        <f>IF(OR('Time Off Log'!$A1772="",'Time Off Log'!$B1772=""),"",'Time Off Log'!$B1772&amp;"|"&amp;INT(N('Time Off Log'!$A1772)))</f>
        <v/>
      </c>
      <c r="G1772" t="str">
        <f>IF(F1772="","",IF('Time Off Log'!$C1772="","•",IF(N('Time Off Log'!$D1772)&gt;=IF(Settings!$B$8="Days",1,Settings!$B$9),UPPER(LEFT('Time Off Log'!$C1772,1)),LOWER(LEFT('Time Off Log'!$C1772,1)))))</f>
        <v/>
      </c>
    </row>
    <row r="1773" spans="6:7" x14ac:dyDescent="0.25">
      <c r="F1773" t="str">
        <f>IF(OR('Time Off Log'!$A1773="",'Time Off Log'!$B1773=""),"",'Time Off Log'!$B1773&amp;"|"&amp;INT(N('Time Off Log'!$A1773)))</f>
        <v/>
      </c>
      <c r="G1773" t="str">
        <f>IF(F1773="","",IF('Time Off Log'!$C1773="","•",IF(N('Time Off Log'!$D1773)&gt;=IF(Settings!$B$8="Days",1,Settings!$B$9),UPPER(LEFT('Time Off Log'!$C1773,1)),LOWER(LEFT('Time Off Log'!$C1773,1)))))</f>
        <v/>
      </c>
    </row>
    <row r="1774" spans="6:7" x14ac:dyDescent="0.25">
      <c r="F1774" t="str">
        <f>IF(OR('Time Off Log'!$A1774="",'Time Off Log'!$B1774=""),"",'Time Off Log'!$B1774&amp;"|"&amp;INT(N('Time Off Log'!$A1774)))</f>
        <v/>
      </c>
      <c r="G1774" t="str">
        <f>IF(F1774="","",IF('Time Off Log'!$C1774="","•",IF(N('Time Off Log'!$D1774)&gt;=IF(Settings!$B$8="Days",1,Settings!$B$9),UPPER(LEFT('Time Off Log'!$C1774,1)),LOWER(LEFT('Time Off Log'!$C1774,1)))))</f>
        <v/>
      </c>
    </row>
    <row r="1775" spans="6:7" x14ac:dyDescent="0.25">
      <c r="F1775" t="str">
        <f>IF(OR('Time Off Log'!$A1775="",'Time Off Log'!$B1775=""),"",'Time Off Log'!$B1775&amp;"|"&amp;INT(N('Time Off Log'!$A1775)))</f>
        <v/>
      </c>
      <c r="G1775" t="str">
        <f>IF(F1775="","",IF('Time Off Log'!$C1775="","•",IF(N('Time Off Log'!$D1775)&gt;=IF(Settings!$B$8="Days",1,Settings!$B$9),UPPER(LEFT('Time Off Log'!$C1775,1)),LOWER(LEFT('Time Off Log'!$C1775,1)))))</f>
        <v/>
      </c>
    </row>
    <row r="1776" spans="6:7" x14ac:dyDescent="0.25">
      <c r="F1776" t="str">
        <f>IF(OR('Time Off Log'!$A1776="",'Time Off Log'!$B1776=""),"",'Time Off Log'!$B1776&amp;"|"&amp;INT(N('Time Off Log'!$A1776)))</f>
        <v/>
      </c>
      <c r="G1776" t="str">
        <f>IF(F1776="","",IF('Time Off Log'!$C1776="","•",IF(N('Time Off Log'!$D1776)&gt;=IF(Settings!$B$8="Days",1,Settings!$B$9),UPPER(LEFT('Time Off Log'!$C1776,1)),LOWER(LEFT('Time Off Log'!$C1776,1)))))</f>
        <v/>
      </c>
    </row>
    <row r="1777" spans="6:7" x14ac:dyDescent="0.25">
      <c r="F1777" t="str">
        <f>IF(OR('Time Off Log'!$A1777="",'Time Off Log'!$B1777=""),"",'Time Off Log'!$B1777&amp;"|"&amp;INT(N('Time Off Log'!$A1777)))</f>
        <v/>
      </c>
      <c r="G1777" t="str">
        <f>IF(F1777="","",IF('Time Off Log'!$C1777="","•",IF(N('Time Off Log'!$D1777)&gt;=IF(Settings!$B$8="Days",1,Settings!$B$9),UPPER(LEFT('Time Off Log'!$C1777,1)),LOWER(LEFT('Time Off Log'!$C1777,1)))))</f>
        <v/>
      </c>
    </row>
    <row r="1778" spans="6:7" x14ac:dyDescent="0.25">
      <c r="F1778" t="str">
        <f>IF(OR('Time Off Log'!$A1778="",'Time Off Log'!$B1778=""),"",'Time Off Log'!$B1778&amp;"|"&amp;INT(N('Time Off Log'!$A1778)))</f>
        <v/>
      </c>
      <c r="G1778" t="str">
        <f>IF(F1778="","",IF('Time Off Log'!$C1778="","•",IF(N('Time Off Log'!$D1778)&gt;=IF(Settings!$B$8="Days",1,Settings!$B$9),UPPER(LEFT('Time Off Log'!$C1778,1)),LOWER(LEFT('Time Off Log'!$C1778,1)))))</f>
        <v/>
      </c>
    </row>
    <row r="1779" spans="6:7" x14ac:dyDescent="0.25">
      <c r="F1779" t="str">
        <f>IF(OR('Time Off Log'!$A1779="",'Time Off Log'!$B1779=""),"",'Time Off Log'!$B1779&amp;"|"&amp;INT(N('Time Off Log'!$A1779)))</f>
        <v/>
      </c>
      <c r="G1779" t="str">
        <f>IF(F1779="","",IF('Time Off Log'!$C1779="","•",IF(N('Time Off Log'!$D1779)&gt;=IF(Settings!$B$8="Days",1,Settings!$B$9),UPPER(LEFT('Time Off Log'!$C1779,1)),LOWER(LEFT('Time Off Log'!$C1779,1)))))</f>
        <v/>
      </c>
    </row>
    <row r="1780" spans="6:7" x14ac:dyDescent="0.25">
      <c r="F1780" t="str">
        <f>IF(OR('Time Off Log'!$A1780="",'Time Off Log'!$B1780=""),"",'Time Off Log'!$B1780&amp;"|"&amp;INT(N('Time Off Log'!$A1780)))</f>
        <v/>
      </c>
      <c r="G1780" t="str">
        <f>IF(F1780="","",IF('Time Off Log'!$C1780="","•",IF(N('Time Off Log'!$D1780)&gt;=IF(Settings!$B$8="Days",1,Settings!$B$9),UPPER(LEFT('Time Off Log'!$C1780,1)),LOWER(LEFT('Time Off Log'!$C1780,1)))))</f>
        <v/>
      </c>
    </row>
    <row r="1781" spans="6:7" x14ac:dyDescent="0.25">
      <c r="F1781" t="str">
        <f>IF(OR('Time Off Log'!$A1781="",'Time Off Log'!$B1781=""),"",'Time Off Log'!$B1781&amp;"|"&amp;INT(N('Time Off Log'!$A1781)))</f>
        <v/>
      </c>
      <c r="G1781" t="str">
        <f>IF(F1781="","",IF('Time Off Log'!$C1781="","•",IF(N('Time Off Log'!$D1781)&gt;=IF(Settings!$B$8="Days",1,Settings!$B$9),UPPER(LEFT('Time Off Log'!$C1781,1)),LOWER(LEFT('Time Off Log'!$C1781,1)))))</f>
        <v/>
      </c>
    </row>
    <row r="1782" spans="6:7" x14ac:dyDescent="0.25">
      <c r="F1782" t="str">
        <f>IF(OR('Time Off Log'!$A1782="",'Time Off Log'!$B1782=""),"",'Time Off Log'!$B1782&amp;"|"&amp;INT(N('Time Off Log'!$A1782)))</f>
        <v/>
      </c>
      <c r="G1782" t="str">
        <f>IF(F1782="","",IF('Time Off Log'!$C1782="","•",IF(N('Time Off Log'!$D1782)&gt;=IF(Settings!$B$8="Days",1,Settings!$B$9),UPPER(LEFT('Time Off Log'!$C1782,1)),LOWER(LEFT('Time Off Log'!$C1782,1)))))</f>
        <v/>
      </c>
    </row>
    <row r="1783" spans="6:7" x14ac:dyDescent="0.25">
      <c r="F1783" t="str">
        <f>IF(OR('Time Off Log'!$A1783="",'Time Off Log'!$B1783=""),"",'Time Off Log'!$B1783&amp;"|"&amp;INT(N('Time Off Log'!$A1783)))</f>
        <v/>
      </c>
      <c r="G1783" t="str">
        <f>IF(F1783="","",IF('Time Off Log'!$C1783="","•",IF(N('Time Off Log'!$D1783)&gt;=IF(Settings!$B$8="Days",1,Settings!$B$9),UPPER(LEFT('Time Off Log'!$C1783,1)),LOWER(LEFT('Time Off Log'!$C1783,1)))))</f>
        <v/>
      </c>
    </row>
    <row r="1784" spans="6:7" x14ac:dyDescent="0.25">
      <c r="F1784" t="str">
        <f>IF(OR('Time Off Log'!$A1784="",'Time Off Log'!$B1784=""),"",'Time Off Log'!$B1784&amp;"|"&amp;INT(N('Time Off Log'!$A1784)))</f>
        <v/>
      </c>
      <c r="G1784" t="str">
        <f>IF(F1784="","",IF('Time Off Log'!$C1784="","•",IF(N('Time Off Log'!$D1784)&gt;=IF(Settings!$B$8="Days",1,Settings!$B$9),UPPER(LEFT('Time Off Log'!$C1784,1)),LOWER(LEFT('Time Off Log'!$C1784,1)))))</f>
        <v/>
      </c>
    </row>
    <row r="1785" spans="6:7" x14ac:dyDescent="0.25">
      <c r="F1785" t="str">
        <f>IF(OR('Time Off Log'!$A1785="",'Time Off Log'!$B1785=""),"",'Time Off Log'!$B1785&amp;"|"&amp;INT(N('Time Off Log'!$A1785)))</f>
        <v/>
      </c>
      <c r="G1785" t="str">
        <f>IF(F1785="","",IF('Time Off Log'!$C1785="","•",IF(N('Time Off Log'!$D1785)&gt;=IF(Settings!$B$8="Days",1,Settings!$B$9),UPPER(LEFT('Time Off Log'!$C1785,1)),LOWER(LEFT('Time Off Log'!$C1785,1)))))</f>
        <v/>
      </c>
    </row>
    <row r="1786" spans="6:7" x14ac:dyDescent="0.25">
      <c r="F1786" t="str">
        <f>IF(OR('Time Off Log'!$A1786="",'Time Off Log'!$B1786=""),"",'Time Off Log'!$B1786&amp;"|"&amp;INT(N('Time Off Log'!$A1786)))</f>
        <v/>
      </c>
      <c r="G1786" t="str">
        <f>IF(F1786="","",IF('Time Off Log'!$C1786="","•",IF(N('Time Off Log'!$D1786)&gt;=IF(Settings!$B$8="Days",1,Settings!$B$9),UPPER(LEFT('Time Off Log'!$C1786,1)),LOWER(LEFT('Time Off Log'!$C1786,1)))))</f>
        <v/>
      </c>
    </row>
    <row r="1787" spans="6:7" x14ac:dyDescent="0.25">
      <c r="F1787" t="str">
        <f>IF(OR('Time Off Log'!$A1787="",'Time Off Log'!$B1787=""),"",'Time Off Log'!$B1787&amp;"|"&amp;INT(N('Time Off Log'!$A1787)))</f>
        <v/>
      </c>
      <c r="G1787" t="str">
        <f>IF(F1787="","",IF('Time Off Log'!$C1787="","•",IF(N('Time Off Log'!$D1787)&gt;=IF(Settings!$B$8="Days",1,Settings!$B$9),UPPER(LEFT('Time Off Log'!$C1787,1)),LOWER(LEFT('Time Off Log'!$C1787,1)))))</f>
        <v/>
      </c>
    </row>
    <row r="1788" spans="6:7" x14ac:dyDescent="0.25">
      <c r="F1788" t="str">
        <f>IF(OR('Time Off Log'!$A1788="",'Time Off Log'!$B1788=""),"",'Time Off Log'!$B1788&amp;"|"&amp;INT(N('Time Off Log'!$A1788)))</f>
        <v/>
      </c>
      <c r="G1788" t="str">
        <f>IF(F1788="","",IF('Time Off Log'!$C1788="","•",IF(N('Time Off Log'!$D1788)&gt;=IF(Settings!$B$8="Days",1,Settings!$B$9),UPPER(LEFT('Time Off Log'!$C1788,1)),LOWER(LEFT('Time Off Log'!$C1788,1)))))</f>
        <v/>
      </c>
    </row>
    <row r="1789" spans="6:7" x14ac:dyDescent="0.25">
      <c r="F1789" t="str">
        <f>IF(OR('Time Off Log'!$A1789="",'Time Off Log'!$B1789=""),"",'Time Off Log'!$B1789&amp;"|"&amp;INT(N('Time Off Log'!$A1789)))</f>
        <v/>
      </c>
      <c r="G1789" t="str">
        <f>IF(F1789="","",IF('Time Off Log'!$C1789="","•",IF(N('Time Off Log'!$D1789)&gt;=IF(Settings!$B$8="Days",1,Settings!$B$9),UPPER(LEFT('Time Off Log'!$C1789,1)),LOWER(LEFT('Time Off Log'!$C1789,1)))))</f>
        <v/>
      </c>
    </row>
    <row r="1790" spans="6:7" x14ac:dyDescent="0.25">
      <c r="F1790" t="str">
        <f>IF(OR('Time Off Log'!$A1790="",'Time Off Log'!$B1790=""),"",'Time Off Log'!$B1790&amp;"|"&amp;INT(N('Time Off Log'!$A1790)))</f>
        <v/>
      </c>
      <c r="G1790" t="str">
        <f>IF(F1790="","",IF('Time Off Log'!$C1790="","•",IF(N('Time Off Log'!$D1790)&gt;=IF(Settings!$B$8="Days",1,Settings!$B$9),UPPER(LEFT('Time Off Log'!$C1790,1)),LOWER(LEFT('Time Off Log'!$C1790,1)))))</f>
        <v/>
      </c>
    </row>
    <row r="1791" spans="6:7" x14ac:dyDescent="0.25">
      <c r="F1791" t="str">
        <f>IF(OR('Time Off Log'!$A1791="",'Time Off Log'!$B1791=""),"",'Time Off Log'!$B1791&amp;"|"&amp;INT(N('Time Off Log'!$A1791)))</f>
        <v/>
      </c>
      <c r="G1791" t="str">
        <f>IF(F1791="","",IF('Time Off Log'!$C1791="","•",IF(N('Time Off Log'!$D1791)&gt;=IF(Settings!$B$8="Days",1,Settings!$B$9),UPPER(LEFT('Time Off Log'!$C1791,1)),LOWER(LEFT('Time Off Log'!$C1791,1)))))</f>
        <v/>
      </c>
    </row>
    <row r="1792" spans="6:7" x14ac:dyDescent="0.25">
      <c r="F1792" t="str">
        <f>IF(OR('Time Off Log'!$A1792="",'Time Off Log'!$B1792=""),"",'Time Off Log'!$B1792&amp;"|"&amp;INT(N('Time Off Log'!$A1792)))</f>
        <v/>
      </c>
      <c r="G1792" t="str">
        <f>IF(F1792="","",IF('Time Off Log'!$C1792="","•",IF(N('Time Off Log'!$D1792)&gt;=IF(Settings!$B$8="Days",1,Settings!$B$9),UPPER(LEFT('Time Off Log'!$C1792,1)),LOWER(LEFT('Time Off Log'!$C1792,1)))))</f>
        <v/>
      </c>
    </row>
    <row r="1793" spans="6:7" x14ac:dyDescent="0.25">
      <c r="F1793" t="str">
        <f>IF(OR('Time Off Log'!$A1793="",'Time Off Log'!$B1793=""),"",'Time Off Log'!$B1793&amp;"|"&amp;INT(N('Time Off Log'!$A1793)))</f>
        <v/>
      </c>
      <c r="G1793" t="str">
        <f>IF(F1793="","",IF('Time Off Log'!$C1793="","•",IF(N('Time Off Log'!$D1793)&gt;=IF(Settings!$B$8="Days",1,Settings!$B$9),UPPER(LEFT('Time Off Log'!$C1793,1)),LOWER(LEFT('Time Off Log'!$C1793,1)))))</f>
        <v/>
      </c>
    </row>
    <row r="1794" spans="6:7" x14ac:dyDescent="0.25">
      <c r="F1794" t="str">
        <f>IF(OR('Time Off Log'!$A1794="",'Time Off Log'!$B1794=""),"",'Time Off Log'!$B1794&amp;"|"&amp;INT(N('Time Off Log'!$A1794)))</f>
        <v/>
      </c>
      <c r="G1794" t="str">
        <f>IF(F1794="","",IF('Time Off Log'!$C1794="","•",IF(N('Time Off Log'!$D1794)&gt;=IF(Settings!$B$8="Days",1,Settings!$B$9),UPPER(LEFT('Time Off Log'!$C1794,1)),LOWER(LEFT('Time Off Log'!$C1794,1)))))</f>
        <v/>
      </c>
    </row>
    <row r="1795" spans="6:7" x14ac:dyDescent="0.25">
      <c r="F1795" t="str">
        <f>IF(OR('Time Off Log'!$A1795="",'Time Off Log'!$B1795=""),"",'Time Off Log'!$B1795&amp;"|"&amp;INT(N('Time Off Log'!$A1795)))</f>
        <v/>
      </c>
      <c r="G1795" t="str">
        <f>IF(F1795="","",IF('Time Off Log'!$C1795="","•",IF(N('Time Off Log'!$D1795)&gt;=IF(Settings!$B$8="Days",1,Settings!$B$9),UPPER(LEFT('Time Off Log'!$C1795,1)),LOWER(LEFT('Time Off Log'!$C1795,1)))))</f>
        <v/>
      </c>
    </row>
    <row r="1796" spans="6:7" x14ac:dyDescent="0.25">
      <c r="F1796" t="str">
        <f>IF(OR('Time Off Log'!$A1796="",'Time Off Log'!$B1796=""),"",'Time Off Log'!$B1796&amp;"|"&amp;INT(N('Time Off Log'!$A1796)))</f>
        <v/>
      </c>
      <c r="G1796" t="str">
        <f>IF(F1796="","",IF('Time Off Log'!$C1796="","•",IF(N('Time Off Log'!$D1796)&gt;=IF(Settings!$B$8="Days",1,Settings!$B$9),UPPER(LEFT('Time Off Log'!$C1796,1)),LOWER(LEFT('Time Off Log'!$C1796,1)))))</f>
        <v/>
      </c>
    </row>
    <row r="1797" spans="6:7" x14ac:dyDescent="0.25">
      <c r="F1797" t="str">
        <f>IF(OR('Time Off Log'!$A1797="",'Time Off Log'!$B1797=""),"",'Time Off Log'!$B1797&amp;"|"&amp;INT(N('Time Off Log'!$A1797)))</f>
        <v/>
      </c>
      <c r="G1797" t="str">
        <f>IF(F1797="","",IF('Time Off Log'!$C1797="","•",IF(N('Time Off Log'!$D1797)&gt;=IF(Settings!$B$8="Days",1,Settings!$B$9),UPPER(LEFT('Time Off Log'!$C1797,1)),LOWER(LEFT('Time Off Log'!$C1797,1)))))</f>
        <v/>
      </c>
    </row>
    <row r="1798" spans="6:7" x14ac:dyDescent="0.25">
      <c r="F1798" t="str">
        <f>IF(OR('Time Off Log'!$A1798="",'Time Off Log'!$B1798=""),"",'Time Off Log'!$B1798&amp;"|"&amp;INT(N('Time Off Log'!$A1798)))</f>
        <v/>
      </c>
      <c r="G1798" t="str">
        <f>IF(F1798="","",IF('Time Off Log'!$C1798="","•",IF(N('Time Off Log'!$D1798)&gt;=IF(Settings!$B$8="Days",1,Settings!$B$9),UPPER(LEFT('Time Off Log'!$C1798,1)),LOWER(LEFT('Time Off Log'!$C1798,1)))))</f>
        <v/>
      </c>
    </row>
    <row r="1799" spans="6:7" x14ac:dyDescent="0.25">
      <c r="F1799" t="str">
        <f>IF(OR('Time Off Log'!$A1799="",'Time Off Log'!$B1799=""),"",'Time Off Log'!$B1799&amp;"|"&amp;INT(N('Time Off Log'!$A1799)))</f>
        <v/>
      </c>
      <c r="G1799" t="str">
        <f>IF(F1799="","",IF('Time Off Log'!$C1799="","•",IF(N('Time Off Log'!$D1799)&gt;=IF(Settings!$B$8="Days",1,Settings!$B$9),UPPER(LEFT('Time Off Log'!$C1799,1)),LOWER(LEFT('Time Off Log'!$C1799,1)))))</f>
        <v/>
      </c>
    </row>
    <row r="1800" spans="6:7" x14ac:dyDescent="0.25">
      <c r="F1800" t="str">
        <f>IF(OR('Time Off Log'!$A1800="",'Time Off Log'!$B1800=""),"",'Time Off Log'!$B1800&amp;"|"&amp;INT(N('Time Off Log'!$A1800)))</f>
        <v/>
      </c>
      <c r="G1800" t="str">
        <f>IF(F1800="","",IF('Time Off Log'!$C1800="","•",IF(N('Time Off Log'!$D1800)&gt;=IF(Settings!$B$8="Days",1,Settings!$B$9),UPPER(LEFT('Time Off Log'!$C1800,1)),LOWER(LEFT('Time Off Log'!$C1800,1)))))</f>
        <v/>
      </c>
    </row>
    <row r="1801" spans="6:7" x14ac:dyDescent="0.25">
      <c r="F1801" t="str">
        <f>IF(OR('Time Off Log'!$A1801="",'Time Off Log'!$B1801=""),"",'Time Off Log'!$B1801&amp;"|"&amp;INT(N('Time Off Log'!$A1801)))</f>
        <v/>
      </c>
      <c r="G1801" t="str">
        <f>IF(F1801="","",IF('Time Off Log'!$C1801="","•",IF(N('Time Off Log'!$D1801)&gt;=IF(Settings!$B$8="Days",1,Settings!$B$9),UPPER(LEFT('Time Off Log'!$C1801,1)),LOWER(LEFT('Time Off Log'!$C1801,1)))))</f>
        <v/>
      </c>
    </row>
    <row r="1802" spans="6:7" x14ac:dyDescent="0.25">
      <c r="F1802" t="str">
        <f>IF(OR('Time Off Log'!$A1802="",'Time Off Log'!$B1802=""),"",'Time Off Log'!$B1802&amp;"|"&amp;INT(N('Time Off Log'!$A1802)))</f>
        <v/>
      </c>
      <c r="G1802" t="str">
        <f>IF(F1802="","",IF('Time Off Log'!$C1802="","•",IF(N('Time Off Log'!$D1802)&gt;=IF(Settings!$B$8="Days",1,Settings!$B$9),UPPER(LEFT('Time Off Log'!$C1802,1)),LOWER(LEFT('Time Off Log'!$C1802,1)))))</f>
        <v/>
      </c>
    </row>
    <row r="1803" spans="6:7" x14ac:dyDescent="0.25">
      <c r="F1803" t="str">
        <f>IF(OR('Time Off Log'!$A1803="",'Time Off Log'!$B1803=""),"",'Time Off Log'!$B1803&amp;"|"&amp;INT(N('Time Off Log'!$A1803)))</f>
        <v/>
      </c>
      <c r="G1803" t="str">
        <f>IF(F1803="","",IF('Time Off Log'!$C1803="","•",IF(N('Time Off Log'!$D1803)&gt;=IF(Settings!$B$8="Days",1,Settings!$B$9),UPPER(LEFT('Time Off Log'!$C1803,1)),LOWER(LEFT('Time Off Log'!$C1803,1)))))</f>
        <v/>
      </c>
    </row>
    <row r="1804" spans="6:7" x14ac:dyDescent="0.25">
      <c r="F1804" t="str">
        <f>IF(OR('Time Off Log'!$A1804="",'Time Off Log'!$B1804=""),"",'Time Off Log'!$B1804&amp;"|"&amp;INT(N('Time Off Log'!$A1804)))</f>
        <v/>
      </c>
      <c r="G1804" t="str">
        <f>IF(F1804="","",IF('Time Off Log'!$C1804="","•",IF(N('Time Off Log'!$D1804)&gt;=IF(Settings!$B$8="Days",1,Settings!$B$9),UPPER(LEFT('Time Off Log'!$C1804,1)),LOWER(LEFT('Time Off Log'!$C1804,1)))))</f>
        <v/>
      </c>
    </row>
    <row r="1805" spans="6:7" x14ac:dyDescent="0.25">
      <c r="F1805" t="str">
        <f>IF(OR('Time Off Log'!$A1805="",'Time Off Log'!$B1805=""),"",'Time Off Log'!$B1805&amp;"|"&amp;INT(N('Time Off Log'!$A1805)))</f>
        <v/>
      </c>
      <c r="G1805" t="str">
        <f>IF(F1805="","",IF('Time Off Log'!$C1805="","•",IF(N('Time Off Log'!$D1805)&gt;=IF(Settings!$B$8="Days",1,Settings!$B$9),UPPER(LEFT('Time Off Log'!$C1805,1)),LOWER(LEFT('Time Off Log'!$C1805,1)))))</f>
        <v/>
      </c>
    </row>
    <row r="1806" spans="6:7" x14ac:dyDescent="0.25">
      <c r="F1806" t="str">
        <f>IF(OR('Time Off Log'!$A1806="",'Time Off Log'!$B1806=""),"",'Time Off Log'!$B1806&amp;"|"&amp;INT(N('Time Off Log'!$A1806)))</f>
        <v/>
      </c>
      <c r="G1806" t="str">
        <f>IF(F1806="","",IF('Time Off Log'!$C1806="","•",IF(N('Time Off Log'!$D1806)&gt;=IF(Settings!$B$8="Days",1,Settings!$B$9),UPPER(LEFT('Time Off Log'!$C1806,1)),LOWER(LEFT('Time Off Log'!$C1806,1)))))</f>
        <v/>
      </c>
    </row>
    <row r="1807" spans="6:7" x14ac:dyDescent="0.25">
      <c r="F1807" t="str">
        <f>IF(OR('Time Off Log'!$A1807="",'Time Off Log'!$B1807=""),"",'Time Off Log'!$B1807&amp;"|"&amp;INT(N('Time Off Log'!$A1807)))</f>
        <v/>
      </c>
      <c r="G1807" t="str">
        <f>IF(F1807="","",IF('Time Off Log'!$C1807="","•",IF(N('Time Off Log'!$D1807)&gt;=IF(Settings!$B$8="Days",1,Settings!$B$9),UPPER(LEFT('Time Off Log'!$C1807,1)),LOWER(LEFT('Time Off Log'!$C1807,1)))))</f>
        <v/>
      </c>
    </row>
    <row r="1808" spans="6:7" x14ac:dyDescent="0.25">
      <c r="F1808" t="str">
        <f>IF(OR('Time Off Log'!$A1808="",'Time Off Log'!$B1808=""),"",'Time Off Log'!$B1808&amp;"|"&amp;INT(N('Time Off Log'!$A1808)))</f>
        <v/>
      </c>
      <c r="G1808" t="str">
        <f>IF(F1808="","",IF('Time Off Log'!$C1808="","•",IF(N('Time Off Log'!$D1808)&gt;=IF(Settings!$B$8="Days",1,Settings!$B$9),UPPER(LEFT('Time Off Log'!$C1808,1)),LOWER(LEFT('Time Off Log'!$C1808,1)))))</f>
        <v/>
      </c>
    </row>
    <row r="1809" spans="6:7" x14ac:dyDescent="0.25">
      <c r="F1809" t="str">
        <f>IF(OR('Time Off Log'!$A1809="",'Time Off Log'!$B1809=""),"",'Time Off Log'!$B1809&amp;"|"&amp;INT(N('Time Off Log'!$A1809)))</f>
        <v/>
      </c>
      <c r="G1809" t="str">
        <f>IF(F1809="","",IF('Time Off Log'!$C1809="","•",IF(N('Time Off Log'!$D1809)&gt;=IF(Settings!$B$8="Days",1,Settings!$B$9),UPPER(LEFT('Time Off Log'!$C1809,1)),LOWER(LEFT('Time Off Log'!$C1809,1)))))</f>
        <v/>
      </c>
    </row>
    <row r="1810" spans="6:7" x14ac:dyDescent="0.25">
      <c r="F1810" t="str">
        <f>IF(OR('Time Off Log'!$A1810="",'Time Off Log'!$B1810=""),"",'Time Off Log'!$B1810&amp;"|"&amp;INT(N('Time Off Log'!$A1810)))</f>
        <v/>
      </c>
      <c r="G1810" t="str">
        <f>IF(F1810="","",IF('Time Off Log'!$C1810="","•",IF(N('Time Off Log'!$D1810)&gt;=IF(Settings!$B$8="Days",1,Settings!$B$9),UPPER(LEFT('Time Off Log'!$C1810,1)),LOWER(LEFT('Time Off Log'!$C1810,1)))))</f>
        <v/>
      </c>
    </row>
    <row r="1811" spans="6:7" x14ac:dyDescent="0.25">
      <c r="F1811" t="str">
        <f>IF(OR('Time Off Log'!$A1811="",'Time Off Log'!$B1811=""),"",'Time Off Log'!$B1811&amp;"|"&amp;INT(N('Time Off Log'!$A1811)))</f>
        <v/>
      </c>
      <c r="G1811" t="str">
        <f>IF(F1811="","",IF('Time Off Log'!$C1811="","•",IF(N('Time Off Log'!$D1811)&gt;=IF(Settings!$B$8="Days",1,Settings!$B$9),UPPER(LEFT('Time Off Log'!$C1811,1)),LOWER(LEFT('Time Off Log'!$C1811,1)))))</f>
        <v/>
      </c>
    </row>
    <row r="1812" spans="6:7" x14ac:dyDescent="0.25">
      <c r="F1812" t="str">
        <f>IF(OR('Time Off Log'!$A1812="",'Time Off Log'!$B1812=""),"",'Time Off Log'!$B1812&amp;"|"&amp;INT(N('Time Off Log'!$A1812)))</f>
        <v/>
      </c>
      <c r="G1812" t="str">
        <f>IF(F1812="","",IF('Time Off Log'!$C1812="","•",IF(N('Time Off Log'!$D1812)&gt;=IF(Settings!$B$8="Days",1,Settings!$B$9),UPPER(LEFT('Time Off Log'!$C1812,1)),LOWER(LEFT('Time Off Log'!$C1812,1)))))</f>
        <v/>
      </c>
    </row>
    <row r="1813" spans="6:7" x14ac:dyDescent="0.25">
      <c r="F1813" t="str">
        <f>IF(OR('Time Off Log'!$A1813="",'Time Off Log'!$B1813=""),"",'Time Off Log'!$B1813&amp;"|"&amp;INT(N('Time Off Log'!$A1813)))</f>
        <v/>
      </c>
      <c r="G1813" t="str">
        <f>IF(F1813="","",IF('Time Off Log'!$C1813="","•",IF(N('Time Off Log'!$D1813)&gt;=IF(Settings!$B$8="Days",1,Settings!$B$9),UPPER(LEFT('Time Off Log'!$C1813,1)),LOWER(LEFT('Time Off Log'!$C1813,1)))))</f>
        <v/>
      </c>
    </row>
    <row r="1814" spans="6:7" x14ac:dyDescent="0.25">
      <c r="F1814" t="str">
        <f>IF(OR('Time Off Log'!$A1814="",'Time Off Log'!$B1814=""),"",'Time Off Log'!$B1814&amp;"|"&amp;INT(N('Time Off Log'!$A1814)))</f>
        <v/>
      </c>
      <c r="G1814" t="str">
        <f>IF(F1814="","",IF('Time Off Log'!$C1814="","•",IF(N('Time Off Log'!$D1814)&gt;=IF(Settings!$B$8="Days",1,Settings!$B$9),UPPER(LEFT('Time Off Log'!$C1814,1)),LOWER(LEFT('Time Off Log'!$C1814,1)))))</f>
        <v/>
      </c>
    </row>
    <row r="1815" spans="6:7" x14ac:dyDescent="0.25">
      <c r="F1815" t="str">
        <f>IF(OR('Time Off Log'!$A1815="",'Time Off Log'!$B1815=""),"",'Time Off Log'!$B1815&amp;"|"&amp;INT(N('Time Off Log'!$A1815)))</f>
        <v/>
      </c>
      <c r="G1815" t="str">
        <f>IF(F1815="","",IF('Time Off Log'!$C1815="","•",IF(N('Time Off Log'!$D1815)&gt;=IF(Settings!$B$8="Days",1,Settings!$B$9),UPPER(LEFT('Time Off Log'!$C1815,1)),LOWER(LEFT('Time Off Log'!$C1815,1)))))</f>
        <v/>
      </c>
    </row>
    <row r="1816" spans="6:7" x14ac:dyDescent="0.25">
      <c r="F1816" t="str">
        <f>IF(OR('Time Off Log'!$A1816="",'Time Off Log'!$B1816=""),"",'Time Off Log'!$B1816&amp;"|"&amp;INT(N('Time Off Log'!$A1816)))</f>
        <v/>
      </c>
      <c r="G1816" t="str">
        <f>IF(F1816="","",IF('Time Off Log'!$C1816="","•",IF(N('Time Off Log'!$D1816)&gt;=IF(Settings!$B$8="Days",1,Settings!$B$9),UPPER(LEFT('Time Off Log'!$C1816,1)),LOWER(LEFT('Time Off Log'!$C1816,1)))))</f>
        <v/>
      </c>
    </row>
    <row r="1817" spans="6:7" x14ac:dyDescent="0.25">
      <c r="F1817" t="str">
        <f>IF(OR('Time Off Log'!$A1817="",'Time Off Log'!$B1817=""),"",'Time Off Log'!$B1817&amp;"|"&amp;INT(N('Time Off Log'!$A1817)))</f>
        <v/>
      </c>
      <c r="G1817" t="str">
        <f>IF(F1817="","",IF('Time Off Log'!$C1817="","•",IF(N('Time Off Log'!$D1817)&gt;=IF(Settings!$B$8="Days",1,Settings!$B$9),UPPER(LEFT('Time Off Log'!$C1817,1)),LOWER(LEFT('Time Off Log'!$C1817,1)))))</f>
        <v/>
      </c>
    </row>
    <row r="1818" spans="6:7" x14ac:dyDescent="0.25">
      <c r="F1818" t="str">
        <f>IF(OR('Time Off Log'!$A1818="",'Time Off Log'!$B1818=""),"",'Time Off Log'!$B1818&amp;"|"&amp;INT(N('Time Off Log'!$A1818)))</f>
        <v/>
      </c>
      <c r="G1818" t="str">
        <f>IF(F1818="","",IF('Time Off Log'!$C1818="","•",IF(N('Time Off Log'!$D1818)&gt;=IF(Settings!$B$8="Days",1,Settings!$B$9),UPPER(LEFT('Time Off Log'!$C1818,1)),LOWER(LEFT('Time Off Log'!$C1818,1)))))</f>
        <v/>
      </c>
    </row>
    <row r="1819" spans="6:7" x14ac:dyDescent="0.25">
      <c r="F1819" t="str">
        <f>IF(OR('Time Off Log'!$A1819="",'Time Off Log'!$B1819=""),"",'Time Off Log'!$B1819&amp;"|"&amp;INT(N('Time Off Log'!$A1819)))</f>
        <v/>
      </c>
      <c r="G1819" t="str">
        <f>IF(F1819="","",IF('Time Off Log'!$C1819="","•",IF(N('Time Off Log'!$D1819)&gt;=IF(Settings!$B$8="Days",1,Settings!$B$9),UPPER(LEFT('Time Off Log'!$C1819,1)),LOWER(LEFT('Time Off Log'!$C1819,1)))))</f>
        <v/>
      </c>
    </row>
    <row r="1820" spans="6:7" x14ac:dyDescent="0.25">
      <c r="F1820" t="str">
        <f>IF(OR('Time Off Log'!$A1820="",'Time Off Log'!$B1820=""),"",'Time Off Log'!$B1820&amp;"|"&amp;INT(N('Time Off Log'!$A1820)))</f>
        <v/>
      </c>
      <c r="G1820" t="str">
        <f>IF(F1820="","",IF('Time Off Log'!$C1820="","•",IF(N('Time Off Log'!$D1820)&gt;=IF(Settings!$B$8="Days",1,Settings!$B$9),UPPER(LEFT('Time Off Log'!$C1820,1)),LOWER(LEFT('Time Off Log'!$C1820,1)))))</f>
        <v/>
      </c>
    </row>
    <row r="1821" spans="6:7" x14ac:dyDescent="0.25">
      <c r="F1821" t="str">
        <f>IF(OR('Time Off Log'!$A1821="",'Time Off Log'!$B1821=""),"",'Time Off Log'!$B1821&amp;"|"&amp;INT(N('Time Off Log'!$A1821)))</f>
        <v/>
      </c>
      <c r="G1821" t="str">
        <f>IF(F1821="","",IF('Time Off Log'!$C1821="","•",IF(N('Time Off Log'!$D1821)&gt;=IF(Settings!$B$8="Days",1,Settings!$B$9),UPPER(LEFT('Time Off Log'!$C1821,1)),LOWER(LEFT('Time Off Log'!$C1821,1)))))</f>
        <v/>
      </c>
    </row>
    <row r="1822" spans="6:7" x14ac:dyDescent="0.25">
      <c r="F1822" t="str">
        <f>IF(OR('Time Off Log'!$A1822="",'Time Off Log'!$B1822=""),"",'Time Off Log'!$B1822&amp;"|"&amp;INT(N('Time Off Log'!$A1822)))</f>
        <v/>
      </c>
      <c r="G1822" t="str">
        <f>IF(F1822="","",IF('Time Off Log'!$C1822="","•",IF(N('Time Off Log'!$D1822)&gt;=IF(Settings!$B$8="Days",1,Settings!$B$9),UPPER(LEFT('Time Off Log'!$C1822,1)),LOWER(LEFT('Time Off Log'!$C1822,1)))))</f>
        <v/>
      </c>
    </row>
    <row r="1823" spans="6:7" x14ac:dyDescent="0.25">
      <c r="F1823" t="str">
        <f>IF(OR('Time Off Log'!$A1823="",'Time Off Log'!$B1823=""),"",'Time Off Log'!$B1823&amp;"|"&amp;INT(N('Time Off Log'!$A1823)))</f>
        <v/>
      </c>
      <c r="G1823" t="str">
        <f>IF(F1823="","",IF('Time Off Log'!$C1823="","•",IF(N('Time Off Log'!$D1823)&gt;=IF(Settings!$B$8="Days",1,Settings!$B$9),UPPER(LEFT('Time Off Log'!$C1823,1)),LOWER(LEFT('Time Off Log'!$C1823,1)))))</f>
        <v/>
      </c>
    </row>
    <row r="1824" spans="6:7" x14ac:dyDescent="0.25">
      <c r="F1824" t="str">
        <f>IF(OR('Time Off Log'!$A1824="",'Time Off Log'!$B1824=""),"",'Time Off Log'!$B1824&amp;"|"&amp;INT(N('Time Off Log'!$A1824)))</f>
        <v/>
      </c>
      <c r="G1824" t="str">
        <f>IF(F1824="","",IF('Time Off Log'!$C1824="","•",IF(N('Time Off Log'!$D1824)&gt;=IF(Settings!$B$8="Days",1,Settings!$B$9),UPPER(LEFT('Time Off Log'!$C1824,1)),LOWER(LEFT('Time Off Log'!$C1824,1)))))</f>
        <v/>
      </c>
    </row>
    <row r="1825" spans="6:7" x14ac:dyDescent="0.25">
      <c r="F1825" t="str">
        <f>IF(OR('Time Off Log'!$A1825="",'Time Off Log'!$B1825=""),"",'Time Off Log'!$B1825&amp;"|"&amp;INT(N('Time Off Log'!$A1825)))</f>
        <v/>
      </c>
      <c r="G1825" t="str">
        <f>IF(F1825="","",IF('Time Off Log'!$C1825="","•",IF(N('Time Off Log'!$D1825)&gt;=IF(Settings!$B$8="Days",1,Settings!$B$9),UPPER(LEFT('Time Off Log'!$C1825,1)),LOWER(LEFT('Time Off Log'!$C1825,1)))))</f>
        <v/>
      </c>
    </row>
    <row r="1826" spans="6:7" x14ac:dyDescent="0.25">
      <c r="F1826" t="str">
        <f>IF(OR('Time Off Log'!$A1826="",'Time Off Log'!$B1826=""),"",'Time Off Log'!$B1826&amp;"|"&amp;INT(N('Time Off Log'!$A1826)))</f>
        <v/>
      </c>
      <c r="G1826" t="str">
        <f>IF(F1826="","",IF('Time Off Log'!$C1826="","•",IF(N('Time Off Log'!$D1826)&gt;=IF(Settings!$B$8="Days",1,Settings!$B$9),UPPER(LEFT('Time Off Log'!$C1826,1)),LOWER(LEFT('Time Off Log'!$C1826,1)))))</f>
        <v/>
      </c>
    </row>
    <row r="1827" spans="6:7" x14ac:dyDescent="0.25">
      <c r="F1827" t="str">
        <f>IF(OR('Time Off Log'!$A1827="",'Time Off Log'!$B1827=""),"",'Time Off Log'!$B1827&amp;"|"&amp;INT(N('Time Off Log'!$A1827)))</f>
        <v/>
      </c>
      <c r="G1827" t="str">
        <f>IF(F1827="","",IF('Time Off Log'!$C1827="","•",IF(N('Time Off Log'!$D1827)&gt;=IF(Settings!$B$8="Days",1,Settings!$B$9),UPPER(LEFT('Time Off Log'!$C1827,1)),LOWER(LEFT('Time Off Log'!$C1827,1)))))</f>
        <v/>
      </c>
    </row>
    <row r="1828" spans="6:7" x14ac:dyDescent="0.25">
      <c r="F1828" t="str">
        <f>IF(OR('Time Off Log'!$A1828="",'Time Off Log'!$B1828=""),"",'Time Off Log'!$B1828&amp;"|"&amp;INT(N('Time Off Log'!$A1828)))</f>
        <v/>
      </c>
      <c r="G1828" t="str">
        <f>IF(F1828="","",IF('Time Off Log'!$C1828="","•",IF(N('Time Off Log'!$D1828)&gt;=IF(Settings!$B$8="Days",1,Settings!$B$9),UPPER(LEFT('Time Off Log'!$C1828,1)),LOWER(LEFT('Time Off Log'!$C1828,1)))))</f>
        <v/>
      </c>
    </row>
    <row r="1829" spans="6:7" x14ac:dyDescent="0.25">
      <c r="F1829" t="str">
        <f>IF(OR('Time Off Log'!$A1829="",'Time Off Log'!$B1829=""),"",'Time Off Log'!$B1829&amp;"|"&amp;INT(N('Time Off Log'!$A1829)))</f>
        <v/>
      </c>
      <c r="G1829" t="str">
        <f>IF(F1829="","",IF('Time Off Log'!$C1829="","•",IF(N('Time Off Log'!$D1829)&gt;=IF(Settings!$B$8="Days",1,Settings!$B$9),UPPER(LEFT('Time Off Log'!$C1829,1)),LOWER(LEFT('Time Off Log'!$C1829,1)))))</f>
        <v/>
      </c>
    </row>
    <row r="1830" spans="6:7" x14ac:dyDescent="0.25">
      <c r="F1830" t="str">
        <f>IF(OR('Time Off Log'!$A1830="",'Time Off Log'!$B1830=""),"",'Time Off Log'!$B1830&amp;"|"&amp;INT(N('Time Off Log'!$A1830)))</f>
        <v/>
      </c>
      <c r="G1830" t="str">
        <f>IF(F1830="","",IF('Time Off Log'!$C1830="","•",IF(N('Time Off Log'!$D1830)&gt;=IF(Settings!$B$8="Days",1,Settings!$B$9),UPPER(LEFT('Time Off Log'!$C1830,1)),LOWER(LEFT('Time Off Log'!$C1830,1)))))</f>
        <v/>
      </c>
    </row>
    <row r="1831" spans="6:7" x14ac:dyDescent="0.25">
      <c r="F1831" t="str">
        <f>IF(OR('Time Off Log'!$A1831="",'Time Off Log'!$B1831=""),"",'Time Off Log'!$B1831&amp;"|"&amp;INT(N('Time Off Log'!$A1831)))</f>
        <v/>
      </c>
      <c r="G1831" t="str">
        <f>IF(F1831="","",IF('Time Off Log'!$C1831="","•",IF(N('Time Off Log'!$D1831)&gt;=IF(Settings!$B$8="Days",1,Settings!$B$9),UPPER(LEFT('Time Off Log'!$C1831,1)),LOWER(LEFT('Time Off Log'!$C1831,1)))))</f>
        <v/>
      </c>
    </row>
    <row r="1832" spans="6:7" x14ac:dyDescent="0.25">
      <c r="F1832" t="str">
        <f>IF(OR('Time Off Log'!$A1832="",'Time Off Log'!$B1832=""),"",'Time Off Log'!$B1832&amp;"|"&amp;INT(N('Time Off Log'!$A1832)))</f>
        <v/>
      </c>
      <c r="G1832" t="str">
        <f>IF(F1832="","",IF('Time Off Log'!$C1832="","•",IF(N('Time Off Log'!$D1832)&gt;=IF(Settings!$B$8="Days",1,Settings!$B$9),UPPER(LEFT('Time Off Log'!$C1832,1)),LOWER(LEFT('Time Off Log'!$C1832,1)))))</f>
        <v/>
      </c>
    </row>
    <row r="1833" spans="6:7" x14ac:dyDescent="0.25">
      <c r="F1833" t="str">
        <f>IF(OR('Time Off Log'!$A1833="",'Time Off Log'!$B1833=""),"",'Time Off Log'!$B1833&amp;"|"&amp;INT(N('Time Off Log'!$A1833)))</f>
        <v/>
      </c>
      <c r="G1833" t="str">
        <f>IF(F1833="","",IF('Time Off Log'!$C1833="","•",IF(N('Time Off Log'!$D1833)&gt;=IF(Settings!$B$8="Days",1,Settings!$B$9),UPPER(LEFT('Time Off Log'!$C1833,1)),LOWER(LEFT('Time Off Log'!$C1833,1)))))</f>
        <v/>
      </c>
    </row>
    <row r="1834" spans="6:7" x14ac:dyDescent="0.25">
      <c r="F1834" t="str">
        <f>IF(OR('Time Off Log'!$A1834="",'Time Off Log'!$B1834=""),"",'Time Off Log'!$B1834&amp;"|"&amp;INT(N('Time Off Log'!$A1834)))</f>
        <v/>
      </c>
      <c r="G1834" t="str">
        <f>IF(F1834="","",IF('Time Off Log'!$C1834="","•",IF(N('Time Off Log'!$D1834)&gt;=IF(Settings!$B$8="Days",1,Settings!$B$9),UPPER(LEFT('Time Off Log'!$C1834,1)),LOWER(LEFT('Time Off Log'!$C1834,1)))))</f>
        <v/>
      </c>
    </row>
    <row r="1835" spans="6:7" x14ac:dyDescent="0.25">
      <c r="F1835" t="str">
        <f>IF(OR('Time Off Log'!$A1835="",'Time Off Log'!$B1835=""),"",'Time Off Log'!$B1835&amp;"|"&amp;INT(N('Time Off Log'!$A1835)))</f>
        <v/>
      </c>
      <c r="G1835" t="str">
        <f>IF(F1835="","",IF('Time Off Log'!$C1835="","•",IF(N('Time Off Log'!$D1835)&gt;=IF(Settings!$B$8="Days",1,Settings!$B$9),UPPER(LEFT('Time Off Log'!$C1835,1)),LOWER(LEFT('Time Off Log'!$C1835,1)))))</f>
        <v/>
      </c>
    </row>
    <row r="1836" spans="6:7" x14ac:dyDescent="0.25">
      <c r="F1836" t="str">
        <f>IF(OR('Time Off Log'!$A1836="",'Time Off Log'!$B1836=""),"",'Time Off Log'!$B1836&amp;"|"&amp;INT(N('Time Off Log'!$A1836)))</f>
        <v/>
      </c>
      <c r="G1836" t="str">
        <f>IF(F1836="","",IF('Time Off Log'!$C1836="","•",IF(N('Time Off Log'!$D1836)&gt;=IF(Settings!$B$8="Days",1,Settings!$B$9),UPPER(LEFT('Time Off Log'!$C1836,1)),LOWER(LEFT('Time Off Log'!$C1836,1)))))</f>
        <v/>
      </c>
    </row>
    <row r="1837" spans="6:7" x14ac:dyDescent="0.25">
      <c r="F1837" t="str">
        <f>IF(OR('Time Off Log'!$A1837="",'Time Off Log'!$B1837=""),"",'Time Off Log'!$B1837&amp;"|"&amp;INT(N('Time Off Log'!$A1837)))</f>
        <v/>
      </c>
      <c r="G1837" t="str">
        <f>IF(F1837="","",IF('Time Off Log'!$C1837="","•",IF(N('Time Off Log'!$D1837)&gt;=IF(Settings!$B$8="Days",1,Settings!$B$9),UPPER(LEFT('Time Off Log'!$C1837,1)),LOWER(LEFT('Time Off Log'!$C1837,1)))))</f>
        <v/>
      </c>
    </row>
    <row r="1838" spans="6:7" x14ac:dyDescent="0.25">
      <c r="F1838" t="str">
        <f>IF(OR('Time Off Log'!$A1838="",'Time Off Log'!$B1838=""),"",'Time Off Log'!$B1838&amp;"|"&amp;INT(N('Time Off Log'!$A1838)))</f>
        <v/>
      </c>
      <c r="G1838" t="str">
        <f>IF(F1838="","",IF('Time Off Log'!$C1838="","•",IF(N('Time Off Log'!$D1838)&gt;=IF(Settings!$B$8="Days",1,Settings!$B$9),UPPER(LEFT('Time Off Log'!$C1838,1)),LOWER(LEFT('Time Off Log'!$C1838,1)))))</f>
        <v/>
      </c>
    </row>
    <row r="1839" spans="6:7" x14ac:dyDescent="0.25">
      <c r="F1839" t="str">
        <f>IF(OR('Time Off Log'!$A1839="",'Time Off Log'!$B1839=""),"",'Time Off Log'!$B1839&amp;"|"&amp;INT(N('Time Off Log'!$A1839)))</f>
        <v/>
      </c>
      <c r="G1839" t="str">
        <f>IF(F1839="","",IF('Time Off Log'!$C1839="","•",IF(N('Time Off Log'!$D1839)&gt;=IF(Settings!$B$8="Days",1,Settings!$B$9),UPPER(LEFT('Time Off Log'!$C1839,1)),LOWER(LEFT('Time Off Log'!$C1839,1)))))</f>
        <v/>
      </c>
    </row>
    <row r="1840" spans="6:7" x14ac:dyDescent="0.25">
      <c r="F1840" t="str">
        <f>IF(OR('Time Off Log'!$A1840="",'Time Off Log'!$B1840=""),"",'Time Off Log'!$B1840&amp;"|"&amp;INT(N('Time Off Log'!$A1840)))</f>
        <v/>
      </c>
      <c r="G1840" t="str">
        <f>IF(F1840="","",IF('Time Off Log'!$C1840="","•",IF(N('Time Off Log'!$D1840)&gt;=IF(Settings!$B$8="Days",1,Settings!$B$9),UPPER(LEFT('Time Off Log'!$C1840,1)),LOWER(LEFT('Time Off Log'!$C1840,1)))))</f>
        <v/>
      </c>
    </row>
    <row r="1841" spans="6:7" x14ac:dyDescent="0.25">
      <c r="F1841" t="str">
        <f>IF(OR('Time Off Log'!$A1841="",'Time Off Log'!$B1841=""),"",'Time Off Log'!$B1841&amp;"|"&amp;INT(N('Time Off Log'!$A1841)))</f>
        <v/>
      </c>
      <c r="G1841" t="str">
        <f>IF(F1841="","",IF('Time Off Log'!$C1841="","•",IF(N('Time Off Log'!$D1841)&gt;=IF(Settings!$B$8="Days",1,Settings!$B$9),UPPER(LEFT('Time Off Log'!$C1841,1)),LOWER(LEFT('Time Off Log'!$C1841,1)))))</f>
        <v/>
      </c>
    </row>
    <row r="1842" spans="6:7" x14ac:dyDescent="0.25">
      <c r="F1842" t="str">
        <f>IF(OR('Time Off Log'!$A1842="",'Time Off Log'!$B1842=""),"",'Time Off Log'!$B1842&amp;"|"&amp;INT(N('Time Off Log'!$A1842)))</f>
        <v/>
      </c>
      <c r="G1842" t="str">
        <f>IF(F1842="","",IF('Time Off Log'!$C1842="","•",IF(N('Time Off Log'!$D1842)&gt;=IF(Settings!$B$8="Days",1,Settings!$B$9),UPPER(LEFT('Time Off Log'!$C1842,1)),LOWER(LEFT('Time Off Log'!$C1842,1)))))</f>
        <v/>
      </c>
    </row>
    <row r="1843" spans="6:7" x14ac:dyDescent="0.25">
      <c r="F1843" t="str">
        <f>IF(OR('Time Off Log'!$A1843="",'Time Off Log'!$B1843=""),"",'Time Off Log'!$B1843&amp;"|"&amp;INT(N('Time Off Log'!$A1843)))</f>
        <v/>
      </c>
      <c r="G1843" t="str">
        <f>IF(F1843="","",IF('Time Off Log'!$C1843="","•",IF(N('Time Off Log'!$D1843)&gt;=IF(Settings!$B$8="Days",1,Settings!$B$9),UPPER(LEFT('Time Off Log'!$C1843,1)),LOWER(LEFT('Time Off Log'!$C1843,1)))))</f>
        <v/>
      </c>
    </row>
    <row r="1844" spans="6:7" x14ac:dyDescent="0.25">
      <c r="F1844" t="str">
        <f>IF(OR('Time Off Log'!$A1844="",'Time Off Log'!$B1844=""),"",'Time Off Log'!$B1844&amp;"|"&amp;INT(N('Time Off Log'!$A1844)))</f>
        <v/>
      </c>
      <c r="G1844" t="str">
        <f>IF(F1844="","",IF('Time Off Log'!$C1844="","•",IF(N('Time Off Log'!$D1844)&gt;=IF(Settings!$B$8="Days",1,Settings!$B$9),UPPER(LEFT('Time Off Log'!$C1844,1)),LOWER(LEFT('Time Off Log'!$C1844,1)))))</f>
        <v/>
      </c>
    </row>
    <row r="1845" spans="6:7" x14ac:dyDescent="0.25">
      <c r="F1845" t="str">
        <f>IF(OR('Time Off Log'!$A1845="",'Time Off Log'!$B1845=""),"",'Time Off Log'!$B1845&amp;"|"&amp;INT(N('Time Off Log'!$A1845)))</f>
        <v/>
      </c>
      <c r="G1845" t="str">
        <f>IF(F1845="","",IF('Time Off Log'!$C1845="","•",IF(N('Time Off Log'!$D1845)&gt;=IF(Settings!$B$8="Days",1,Settings!$B$9),UPPER(LEFT('Time Off Log'!$C1845,1)),LOWER(LEFT('Time Off Log'!$C1845,1)))))</f>
        <v/>
      </c>
    </row>
    <row r="1846" spans="6:7" x14ac:dyDescent="0.25">
      <c r="F1846" t="str">
        <f>IF(OR('Time Off Log'!$A1846="",'Time Off Log'!$B1846=""),"",'Time Off Log'!$B1846&amp;"|"&amp;INT(N('Time Off Log'!$A1846)))</f>
        <v/>
      </c>
      <c r="G1846" t="str">
        <f>IF(F1846="","",IF('Time Off Log'!$C1846="","•",IF(N('Time Off Log'!$D1846)&gt;=IF(Settings!$B$8="Days",1,Settings!$B$9),UPPER(LEFT('Time Off Log'!$C1846,1)),LOWER(LEFT('Time Off Log'!$C1846,1)))))</f>
        <v/>
      </c>
    </row>
    <row r="1847" spans="6:7" x14ac:dyDescent="0.25">
      <c r="F1847" t="str">
        <f>IF(OR('Time Off Log'!$A1847="",'Time Off Log'!$B1847=""),"",'Time Off Log'!$B1847&amp;"|"&amp;INT(N('Time Off Log'!$A1847)))</f>
        <v/>
      </c>
      <c r="G1847" t="str">
        <f>IF(F1847="","",IF('Time Off Log'!$C1847="","•",IF(N('Time Off Log'!$D1847)&gt;=IF(Settings!$B$8="Days",1,Settings!$B$9),UPPER(LEFT('Time Off Log'!$C1847,1)),LOWER(LEFT('Time Off Log'!$C1847,1)))))</f>
        <v/>
      </c>
    </row>
    <row r="1848" spans="6:7" x14ac:dyDescent="0.25">
      <c r="F1848" t="str">
        <f>IF(OR('Time Off Log'!$A1848="",'Time Off Log'!$B1848=""),"",'Time Off Log'!$B1848&amp;"|"&amp;INT(N('Time Off Log'!$A1848)))</f>
        <v/>
      </c>
      <c r="G1848" t="str">
        <f>IF(F1848="","",IF('Time Off Log'!$C1848="","•",IF(N('Time Off Log'!$D1848)&gt;=IF(Settings!$B$8="Days",1,Settings!$B$9),UPPER(LEFT('Time Off Log'!$C1848,1)),LOWER(LEFT('Time Off Log'!$C1848,1)))))</f>
        <v/>
      </c>
    </row>
    <row r="1849" spans="6:7" x14ac:dyDescent="0.25">
      <c r="F1849" t="str">
        <f>IF(OR('Time Off Log'!$A1849="",'Time Off Log'!$B1849=""),"",'Time Off Log'!$B1849&amp;"|"&amp;INT(N('Time Off Log'!$A1849)))</f>
        <v/>
      </c>
      <c r="G1849" t="str">
        <f>IF(F1849="","",IF('Time Off Log'!$C1849="","•",IF(N('Time Off Log'!$D1849)&gt;=IF(Settings!$B$8="Days",1,Settings!$B$9),UPPER(LEFT('Time Off Log'!$C1849,1)),LOWER(LEFT('Time Off Log'!$C1849,1)))))</f>
        <v/>
      </c>
    </row>
    <row r="1850" spans="6:7" x14ac:dyDescent="0.25">
      <c r="F1850" t="str">
        <f>IF(OR('Time Off Log'!$A1850="",'Time Off Log'!$B1850=""),"",'Time Off Log'!$B1850&amp;"|"&amp;INT(N('Time Off Log'!$A1850)))</f>
        <v/>
      </c>
      <c r="G1850" t="str">
        <f>IF(F1850="","",IF('Time Off Log'!$C1850="","•",IF(N('Time Off Log'!$D1850)&gt;=IF(Settings!$B$8="Days",1,Settings!$B$9),UPPER(LEFT('Time Off Log'!$C1850,1)),LOWER(LEFT('Time Off Log'!$C1850,1)))))</f>
        <v/>
      </c>
    </row>
    <row r="1851" spans="6:7" x14ac:dyDescent="0.25">
      <c r="F1851" t="str">
        <f>IF(OR('Time Off Log'!$A1851="",'Time Off Log'!$B1851=""),"",'Time Off Log'!$B1851&amp;"|"&amp;INT(N('Time Off Log'!$A1851)))</f>
        <v/>
      </c>
      <c r="G1851" t="str">
        <f>IF(F1851="","",IF('Time Off Log'!$C1851="","•",IF(N('Time Off Log'!$D1851)&gt;=IF(Settings!$B$8="Days",1,Settings!$B$9),UPPER(LEFT('Time Off Log'!$C1851,1)),LOWER(LEFT('Time Off Log'!$C1851,1)))))</f>
        <v/>
      </c>
    </row>
    <row r="1852" spans="6:7" x14ac:dyDescent="0.25">
      <c r="F1852" t="str">
        <f>IF(OR('Time Off Log'!$A1852="",'Time Off Log'!$B1852=""),"",'Time Off Log'!$B1852&amp;"|"&amp;INT(N('Time Off Log'!$A1852)))</f>
        <v/>
      </c>
      <c r="G1852" t="str">
        <f>IF(F1852="","",IF('Time Off Log'!$C1852="","•",IF(N('Time Off Log'!$D1852)&gt;=IF(Settings!$B$8="Days",1,Settings!$B$9),UPPER(LEFT('Time Off Log'!$C1852,1)),LOWER(LEFT('Time Off Log'!$C1852,1)))))</f>
        <v/>
      </c>
    </row>
    <row r="1853" spans="6:7" x14ac:dyDescent="0.25">
      <c r="F1853" t="str">
        <f>IF(OR('Time Off Log'!$A1853="",'Time Off Log'!$B1853=""),"",'Time Off Log'!$B1853&amp;"|"&amp;INT(N('Time Off Log'!$A1853)))</f>
        <v/>
      </c>
      <c r="G1853" t="str">
        <f>IF(F1853="","",IF('Time Off Log'!$C1853="","•",IF(N('Time Off Log'!$D1853)&gt;=IF(Settings!$B$8="Days",1,Settings!$B$9),UPPER(LEFT('Time Off Log'!$C1853,1)),LOWER(LEFT('Time Off Log'!$C1853,1)))))</f>
        <v/>
      </c>
    </row>
    <row r="1854" spans="6:7" x14ac:dyDescent="0.25">
      <c r="F1854" t="str">
        <f>IF(OR('Time Off Log'!$A1854="",'Time Off Log'!$B1854=""),"",'Time Off Log'!$B1854&amp;"|"&amp;INT(N('Time Off Log'!$A1854)))</f>
        <v/>
      </c>
      <c r="G1854" t="str">
        <f>IF(F1854="","",IF('Time Off Log'!$C1854="","•",IF(N('Time Off Log'!$D1854)&gt;=IF(Settings!$B$8="Days",1,Settings!$B$9),UPPER(LEFT('Time Off Log'!$C1854,1)),LOWER(LEFT('Time Off Log'!$C1854,1)))))</f>
        <v/>
      </c>
    </row>
    <row r="1855" spans="6:7" x14ac:dyDescent="0.25">
      <c r="F1855" t="str">
        <f>IF(OR('Time Off Log'!$A1855="",'Time Off Log'!$B1855=""),"",'Time Off Log'!$B1855&amp;"|"&amp;INT(N('Time Off Log'!$A1855)))</f>
        <v/>
      </c>
      <c r="G1855" t="str">
        <f>IF(F1855="","",IF('Time Off Log'!$C1855="","•",IF(N('Time Off Log'!$D1855)&gt;=IF(Settings!$B$8="Days",1,Settings!$B$9),UPPER(LEFT('Time Off Log'!$C1855,1)),LOWER(LEFT('Time Off Log'!$C1855,1)))))</f>
        <v/>
      </c>
    </row>
    <row r="1856" spans="6:7" x14ac:dyDescent="0.25">
      <c r="F1856" t="str">
        <f>IF(OR('Time Off Log'!$A1856="",'Time Off Log'!$B1856=""),"",'Time Off Log'!$B1856&amp;"|"&amp;INT(N('Time Off Log'!$A1856)))</f>
        <v/>
      </c>
      <c r="G1856" t="str">
        <f>IF(F1856="","",IF('Time Off Log'!$C1856="","•",IF(N('Time Off Log'!$D1856)&gt;=IF(Settings!$B$8="Days",1,Settings!$B$9),UPPER(LEFT('Time Off Log'!$C1856,1)),LOWER(LEFT('Time Off Log'!$C1856,1)))))</f>
        <v/>
      </c>
    </row>
    <row r="1857" spans="6:7" x14ac:dyDescent="0.25">
      <c r="F1857" t="str">
        <f>IF(OR('Time Off Log'!$A1857="",'Time Off Log'!$B1857=""),"",'Time Off Log'!$B1857&amp;"|"&amp;INT(N('Time Off Log'!$A1857)))</f>
        <v/>
      </c>
      <c r="G1857" t="str">
        <f>IF(F1857="","",IF('Time Off Log'!$C1857="","•",IF(N('Time Off Log'!$D1857)&gt;=IF(Settings!$B$8="Days",1,Settings!$B$9),UPPER(LEFT('Time Off Log'!$C1857,1)),LOWER(LEFT('Time Off Log'!$C1857,1)))))</f>
        <v/>
      </c>
    </row>
    <row r="1858" spans="6:7" x14ac:dyDescent="0.25">
      <c r="F1858" t="str">
        <f>IF(OR('Time Off Log'!$A1858="",'Time Off Log'!$B1858=""),"",'Time Off Log'!$B1858&amp;"|"&amp;INT(N('Time Off Log'!$A1858)))</f>
        <v/>
      </c>
      <c r="G1858" t="str">
        <f>IF(F1858="","",IF('Time Off Log'!$C1858="","•",IF(N('Time Off Log'!$D1858)&gt;=IF(Settings!$B$8="Days",1,Settings!$B$9),UPPER(LEFT('Time Off Log'!$C1858,1)),LOWER(LEFT('Time Off Log'!$C1858,1)))))</f>
        <v/>
      </c>
    </row>
    <row r="1859" spans="6:7" x14ac:dyDescent="0.25">
      <c r="F1859" t="str">
        <f>IF(OR('Time Off Log'!$A1859="",'Time Off Log'!$B1859=""),"",'Time Off Log'!$B1859&amp;"|"&amp;INT(N('Time Off Log'!$A1859)))</f>
        <v/>
      </c>
      <c r="G1859" t="str">
        <f>IF(F1859="","",IF('Time Off Log'!$C1859="","•",IF(N('Time Off Log'!$D1859)&gt;=IF(Settings!$B$8="Days",1,Settings!$B$9),UPPER(LEFT('Time Off Log'!$C1859,1)),LOWER(LEFT('Time Off Log'!$C1859,1)))))</f>
        <v/>
      </c>
    </row>
    <row r="1860" spans="6:7" x14ac:dyDescent="0.25">
      <c r="F1860" t="str">
        <f>IF(OR('Time Off Log'!$A1860="",'Time Off Log'!$B1860=""),"",'Time Off Log'!$B1860&amp;"|"&amp;INT(N('Time Off Log'!$A1860)))</f>
        <v/>
      </c>
      <c r="G1860" t="str">
        <f>IF(F1860="","",IF('Time Off Log'!$C1860="","•",IF(N('Time Off Log'!$D1860)&gt;=IF(Settings!$B$8="Days",1,Settings!$B$9),UPPER(LEFT('Time Off Log'!$C1860,1)),LOWER(LEFT('Time Off Log'!$C1860,1)))))</f>
        <v/>
      </c>
    </row>
    <row r="1861" spans="6:7" x14ac:dyDescent="0.25">
      <c r="F1861" t="str">
        <f>IF(OR('Time Off Log'!$A1861="",'Time Off Log'!$B1861=""),"",'Time Off Log'!$B1861&amp;"|"&amp;INT(N('Time Off Log'!$A1861)))</f>
        <v/>
      </c>
      <c r="G1861" t="str">
        <f>IF(F1861="","",IF('Time Off Log'!$C1861="","•",IF(N('Time Off Log'!$D1861)&gt;=IF(Settings!$B$8="Days",1,Settings!$B$9),UPPER(LEFT('Time Off Log'!$C1861,1)),LOWER(LEFT('Time Off Log'!$C1861,1)))))</f>
        <v/>
      </c>
    </row>
    <row r="1862" spans="6:7" x14ac:dyDescent="0.25">
      <c r="F1862" t="str">
        <f>IF(OR('Time Off Log'!$A1862="",'Time Off Log'!$B1862=""),"",'Time Off Log'!$B1862&amp;"|"&amp;INT(N('Time Off Log'!$A1862)))</f>
        <v/>
      </c>
      <c r="G1862" t="str">
        <f>IF(F1862="","",IF('Time Off Log'!$C1862="","•",IF(N('Time Off Log'!$D1862)&gt;=IF(Settings!$B$8="Days",1,Settings!$B$9),UPPER(LEFT('Time Off Log'!$C1862,1)),LOWER(LEFT('Time Off Log'!$C1862,1)))))</f>
        <v/>
      </c>
    </row>
    <row r="1863" spans="6:7" x14ac:dyDescent="0.25">
      <c r="F1863" t="str">
        <f>IF(OR('Time Off Log'!$A1863="",'Time Off Log'!$B1863=""),"",'Time Off Log'!$B1863&amp;"|"&amp;INT(N('Time Off Log'!$A1863)))</f>
        <v/>
      </c>
      <c r="G1863" t="str">
        <f>IF(F1863="","",IF('Time Off Log'!$C1863="","•",IF(N('Time Off Log'!$D1863)&gt;=IF(Settings!$B$8="Days",1,Settings!$B$9),UPPER(LEFT('Time Off Log'!$C1863,1)),LOWER(LEFT('Time Off Log'!$C1863,1)))))</f>
        <v/>
      </c>
    </row>
    <row r="1864" spans="6:7" x14ac:dyDescent="0.25">
      <c r="F1864" t="str">
        <f>IF(OR('Time Off Log'!$A1864="",'Time Off Log'!$B1864=""),"",'Time Off Log'!$B1864&amp;"|"&amp;INT(N('Time Off Log'!$A1864)))</f>
        <v/>
      </c>
      <c r="G1864" t="str">
        <f>IF(F1864="","",IF('Time Off Log'!$C1864="","•",IF(N('Time Off Log'!$D1864)&gt;=IF(Settings!$B$8="Days",1,Settings!$B$9),UPPER(LEFT('Time Off Log'!$C1864,1)),LOWER(LEFT('Time Off Log'!$C1864,1)))))</f>
        <v/>
      </c>
    </row>
    <row r="1865" spans="6:7" x14ac:dyDescent="0.25">
      <c r="F1865" t="str">
        <f>IF(OR('Time Off Log'!$A1865="",'Time Off Log'!$B1865=""),"",'Time Off Log'!$B1865&amp;"|"&amp;INT(N('Time Off Log'!$A1865)))</f>
        <v/>
      </c>
      <c r="G1865" t="str">
        <f>IF(F1865="","",IF('Time Off Log'!$C1865="","•",IF(N('Time Off Log'!$D1865)&gt;=IF(Settings!$B$8="Days",1,Settings!$B$9),UPPER(LEFT('Time Off Log'!$C1865,1)),LOWER(LEFT('Time Off Log'!$C1865,1)))))</f>
        <v/>
      </c>
    </row>
    <row r="1866" spans="6:7" x14ac:dyDescent="0.25">
      <c r="F1866" t="str">
        <f>IF(OR('Time Off Log'!$A1866="",'Time Off Log'!$B1866=""),"",'Time Off Log'!$B1866&amp;"|"&amp;INT(N('Time Off Log'!$A1866)))</f>
        <v/>
      </c>
      <c r="G1866" t="str">
        <f>IF(F1866="","",IF('Time Off Log'!$C1866="","•",IF(N('Time Off Log'!$D1866)&gt;=IF(Settings!$B$8="Days",1,Settings!$B$9),UPPER(LEFT('Time Off Log'!$C1866,1)),LOWER(LEFT('Time Off Log'!$C1866,1)))))</f>
        <v/>
      </c>
    </row>
    <row r="1867" spans="6:7" x14ac:dyDescent="0.25">
      <c r="F1867" t="str">
        <f>IF(OR('Time Off Log'!$A1867="",'Time Off Log'!$B1867=""),"",'Time Off Log'!$B1867&amp;"|"&amp;INT(N('Time Off Log'!$A1867)))</f>
        <v/>
      </c>
      <c r="G1867" t="str">
        <f>IF(F1867="","",IF('Time Off Log'!$C1867="","•",IF(N('Time Off Log'!$D1867)&gt;=IF(Settings!$B$8="Days",1,Settings!$B$9),UPPER(LEFT('Time Off Log'!$C1867,1)),LOWER(LEFT('Time Off Log'!$C1867,1)))))</f>
        <v/>
      </c>
    </row>
    <row r="1868" spans="6:7" x14ac:dyDescent="0.25">
      <c r="F1868" t="str">
        <f>IF(OR('Time Off Log'!$A1868="",'Time Off Log'!$B1868=""),"",'Time Off Log'!$B1868&amp;"|"&amp;INT(N('Time Off Log'!$A1868)))</f>
        <v/>
      </c>
      <c r="G1868" t="str">
        <f>IF(F1868="","",IF('Time Off Log'!$C1868="","•",IF(N('Time Off Log'!$D1868)&gt;=IF(Settings!$B$8="Days",1,Settings!$B$9),UPPER(LEFT('Time Off Log'!$C1868,1)),LOWER(LEFT('Time Off Log'!$C1868,1)))))</f>
        <v/>
      </c>
    </row>
    <row r="1869" spans="6:7" x14ac:dyDescent="0.25">
      <c r="F1869" t="str">
        <f>IF(OR('Time Off Log'!$A1869="",'Time Off Log'!$B1869=""),"",'Time Off Log'!$B1869&amp;"|"&amp;INT(N('Time Off Log'!$A1869)))</f>
        <v/>
      </c>
      <c r="G1869" t="str">
        <f>IF(F1869="","",IF('Time Off Log'!$C1869="","•",IF(N('Time Off Log'!$D1869)&gt;=IF(Settings!$B$8="Days",1,Settings!$B$9),UPPER(LEFT('Time Off Log'!$C1869,1)),LOWER(LEFT('Time Off Log'!$C1869,1)))))</f>
        <v/>
      </c>
    </row>
    <row r="1870" spans="6:7" x14ac:dyDescent="0.25">
      <c r="F1870" t="str">
        <f>IF(OR('Time Off Log'!$A1870="",'Time Off Log'!$B1870=""),"",'Time Off Log'!$B1870&amp;"|"&amp;INT(N('Time Off Log'!$A1870)))</f>
        <v/>
      </c>
      <c r="G1870" t="str">
        <f>IF(F1870="","",IF('Time Off Log'!$C1870="","•",IF(N('Time Off Log'!$D1870)&gt;=IF(Settings!$B$8="Days",1,Settings!$B$9),UPPER(LEFT('Time Off Log'!$C1870,1)),LOWER(LEFT('Time Off Log'!$C1870,1)))))</f>
        <v/>
      </c>
    </row>
    <row r="1871" spans="6:7" x14ac:dyDescent="0.25">
      <c r="F1871" t="str">
        <f>IF(OR('Time Off Log'!$A1871="",'Time Off Log'!$B1871=""),"",'Time Off Log'!$B1871&amp;"|"&amp;INT(N('Time Off Log'!$A1871)))</f>
        <v/>
      </c>
      <c r="G1871" t="str">
        <f>IF(F1871="","",IF('Time Off Log'!$C1871="","•",IF(N('Time Off Log'!$D1871)&gt;=IF(Settings!$B$8="Days",1,Settings!$B$9),UPPER(LEFT('Time Off Log'!$C1871,1)),LOWER(LEFT('Time Off Log'!$C1871,1)))))</f>
        <v/>
      </c>
    </row>
    <row r="1872" spans="6:7" x14ac:dyDescent="0.25">
      <c r="F1872" t="str">
        <f>IF(OR('Time Off Log'!$A1872="",'Time Off Log'!$B1872=""),"",'Time Off Log'!$B1872&amp;"|"&amp;INT(N('Time Off Log'!$A1872)))</f>
        <v/>
      </c>
      <c r="G1872" t="str">
        <f>IF(F1872="","",IF('Time Off Log'!$C1872="","•",IF(N('Time Off Log'!$D1872)&gt;=IF(Settings!$B$8="Days",1,Settings!$B$9),UPPER(LEFT('Time Off Log'!$C1872,1)),LOWER(LEFT('Time Off Log'!$C1872,1)))))</f>
        <v/>
      </c>
    </row>
    <row r="1873" spans="6:7" x14ac:dyDescent="0.25">
      <c r="F1873" t="str">
        <f>IF(OR('Time Off Log'!$A1873="",'Time Off Log'!$B1873=""),"",'Time Off Log'!$B1873&amp;"|"&amp;INT(N('Time Off Log'!$A1873)))</f>
        <v/>
      </c>
      <c r="G1873" t="str">
        <f>IF(F1873="","",IF('Time Off Log'!$C1873="","•",IF(N('Time Off Log'!$D1873)&gt;=IF(Settings!$B$8="Days",1,Settings!$B$9),UPPER(LEFT('Time Off Log'!$C1873,1)),LOWER(LEFT('Time Off Log'!$C1873,1)))))</f>
        <v/>
      </c>
    </row>
    <row r="1874" spans="6:7" x14ac:dyDescent="0.25">
      <c r="F1874" t="str">
        <f>IF(OR('Time Off Log'!$A1874="",'Time Off Log'!$B1874=""),"",'Time Off Log'!$B1874&amp;"|"&amp;INT(N('Time Off Log'!$A1874)))</f>
        <v/>
      </c>
      <c r="G1874" t="str">
        <f>IF(F1874="","",IF('Time Off Log'!$C1874="","•",IF(N('Time Off Log'!$D1874)&gt;=IF(Settings!$B$8="Days",1,Settings!$B$9),UPPER(LEFT('Time Off Log'!$C1874,1)),LOWER(LEFT('Time Off Log'!$C1874,1)))))</f>
        <v/>
      </c>
    </row>
    <row r="1875" spans="6:7" x14ac:dyDescent="0.25">
      <c r="F1875" t="str">
        <f>IF(OR('Time Off Log'!$A1875="",'Time Off Log'!$B1875=""),"",'Time Off Log'!$B1875&amp;"|"&amp;INT(N('Time Off Log'!$A1875)))</f>
        <v/>
      </c>
      <c r="G1875" t="str">
        <f>IF(F1875="","",IF('Time Off Log'!$C1875="","•",IF(N('Time Off Log'!$D1875)&gt;=IF(Settings!$B$8="Days",1,Settings!$B$9),UPPER(LEFT('Time Off Log'!$C1875,1)),LOWER(LEFT('Time Off Log'!$C1875,1)))))</f>
        <v/>
      </c>
    </row>
    <row r="1876" spans="6:7" x14ac:dyDescent="0.25">
      <c r="F1876" t="str">
        <f>IF(OR('Time Off Log'!$A1876="",'Time Off Log'!$B1876=""),"",'Time Off Log'!$B1876&amp;"|"&amp;INT(N('Time Off Log'!$A1876)))</f>
        <v/>
      </c>
      <c r="G1876" t="str">
        <f>IF(F1876="","",IF('Time Off Log'!$C1876="","•",IF(N('Time Off Log'!$D1876)&gt;=IF(Settings!$B$8="Days",1,Settings!$B$9),UPPER(LEFT('Time Off Log'!$C1876,1)),LOWER(LEFT('Time Off Log'!$C1876,1)))))</f>
        <v/>
      </c>
    </row>
    <row r="1877" spans="6:7" x14ac:dyDescent="0.25">
      <c r="F1877" t="str">
        <f>IF(OR('Time Off Log'!$A1877="",'Time Off Log'!$B1877=""),"",'Time Off Log'!$B1877&amp;"|"&amp;INT(N('Time Off Log'!$A1877)))</f>
        <v/>
      </c>
      <c r="G1877" t="str">
        <f>IF(F1877="","",IF('Time Off Log'!$C1877="","•",IF(N('Time Off Log'!$D1877)&gt;=IF(Settings!$B$8="Days",1,Settings!$B$9),UPPER(LEFT('Time Off Log'!$C1877,1)),LOWER(LEFT('Time Off Log'!$C1877,1)))))</f>
        <v/>
      </c>
    </row>
    <row r="1878" spans="6:7" x14ac:dyDescent="0.25">
      <c r="F1878" t="str">
        <f>IF(OR('Time Off Log'!$A1878="",'Time Off Log'!$B1878=""),"",'Time Off Log'!$B1878&amp;"|"&amp;INT(N('Time Off Log'!$A1878)))</f>
        <v/>
      </c>
      <c r="G1878" t="str">
        <f>IF(F1878="","",IF('Time Off Log'!$C1878="","•",IF(N('Time Off Log'!$D1878)&gt;=IF(Settings!$B$8="Days",1,Settings!$B$9),UPPER(LEFT('Time Off Log'!$C1878,1)),LOWER(LEFT('Time Off Log'!$C1878,1)))))</f>
        <v/>
      </c>
    </row>
    <row r="1879" spans="6:7" x14ac:dyDescent="0.25">
      <c r="F1879" t="str">
        <f>IF(OR('Time Off Log'!$A1879="",'Time Off Log'!$B1879=""),"",'Time Off Log'!$B1879&amp;"|"&amp;INT(N('Time Off Log'!$A1879)))</f>
        <v/>
      </c>
      <c r="G1879" t="str">
        <f>IF(F1879="","",IF('Time Off Log'!$C1879="","•",IF(N('Time Off Log'!$D1879)&gt;=IF(Settings!$B$8="Days",1,Settings!$B$9),UPPER(LEFT('Time Off Log'!$C1879,1)),LOWER(LEFT('Time Off Log'!$C1879,1)))))</f>
        <v/>
      </c>
    </row>
    <row r="1880" spans="6:7" x14ac:dyDescent="0.25">
      <c r="F1880" t="str">
        <f>IF(OR('Time Off Log'!$A1880="",'Time Off Log'!$B1880=""),"",'Time Off Log'!$B1880&amp;"|"&amp;INT(N('Time Off Log'!$A1880)))</f>
        <v/>
      </c>
      <c r="G1880" t="str">
        <f>IF(F1880="","",IF('Time Off Log'!$C1880="","•",IF(N('Time Off Log'!$D1880)&gt;=IF(Settings!$B$8="Days",1,Settings!$B$9),UPPER(LEFT('Time Off Log'!$C1880,1)),LOWER(LEFT('Time Off Log'!$C1880,1)))))</f>
        <v/>
      </c>
    </row>
    <row r="1881" spans="6:7" x14ac:dyDescent="0.25">
      <c r="F1881" t="str">
        <f>IF(OR('Time Off Log'!$A1881="",'Time Off Log'!$B1881=""),"",'Time Off Log'!$B1881&amp;"|"&amp;INT(N('Time Off Log'!$A1881)))</f>
        <v/>
      </c>
      <c r="G1881" t="str">
        <f>IF(F1881="","",IF('Time Off Log'!$C1881="","•",IF(N('Time Off Log'!$D1881)&gt;=IF(Settings!$B$8="Days",1,Settings!$B$9),UPPER(LEFT('Time Off Log'!$C1881,1)),LOWER(LEFT('Time Off Log'!$C1881,1)))))</f>
        <v/>
      </c>
    </row>
    <row r="1882" spans="6:7" x14ac:dyDescent="0.25">
      <c r="F1882" t="str">
        <f>IF(OR('Time Off Log'!$A1882="",'Time Off Log'!$B1882=""),"",'Time Off Log'!$B1882&amp;"|"&amp;INT(N('Time Off Log'!$A1882)))</f>
        <v/>
      </c>
      <c r="G1882" t="str">
        <f>IF(F1882="","",IF('Time Off Log'!$C1882="","•",IF(N('Time Off Log'!$D1882)&gt;=IF(Settings!$B$8="Days",1,Settings!$B$9),UPPER(LEFT('Time Off Log'!$C1882,1)),LOWER(LEFT('Time Off Log'!$C1882,1)))))</f>
        <v/>
      </c>
    </row>
    <row r="1883" spans="6:7" x14ac:dyDescent="0.25">
      <c r="F1883" t="str">
        <f>IF(OR('Time Off Log'!$A1883="",'Time Off Log'!$B1883=""),"",'Time Off Log'!$B1883&amp;"|"&amp;INT(N('Time Off Log'!$A1883)))</f>
        <v/>
      </c>
      <c r="G1883" t="str">
        <f>IF(F1883="","",IF('Time Off Log'!$C1883="","•",IF(N('Time Off Log'!$D1883)&gt;=IF(Settings!$B$8="Days",1,Settings!$B$9),UPPER(LEFT('Time Off Log'!$C1883,1)),LOWER(LEFT('Time Off Log'!$C1883,1)))))</f>
        <v/>
      </c>
    </row>
    <row r="1884" spans="6:7" x14ac:dyDescent="0.25">
      <c r="F1884" t="str">
        <f>IF(OR('Time Off Log'!$A1884="",'Time Off Log'!$B1884=""),"",'Time Off Log'!$B1884&amp;"|"&amp;INT(N('Time Off Log'!$A1884)))</f>
        <v/>
      </c>
      <c r="G1884" t="str">
        <f>IF(F1884="","",IF('Time Off Log'!$C1884="","•",IF(N('Time Off Log'!$D1884)&gt;=IF(Settings!$B$8="Days",1,Settings!$B$9),UPPER(LEFT('Time Off Log'!$C1884,1)),LOWER(LEFT('Time Off Log'!$C1884,1)))))</f>
        <v/>
      </c>
    </row>
    <row r="1885" spans="6:7" x14ac:dyDescent="0.25">
      <c r="F1885" t="str">
        <f>IF(OR('Time Off Log'!$A1885="",'Time Off Log'!$B1885=""),"",'Time Off Log'!$B1885&amp;"|"&amp;INT(N('Time Off Log'!$A1885)))</f>
        <v/>
      </c>
      <c r="G1885" t="str">
        <f>IF(F1885="","",IF('Time Off Log'!$C1885="","•",IF(N('Time Off Log'!$D1885)&gt;=IF(Settings!$B$8="Days",1,Settings!$B$9),UPPER(LEFT('Time Off Log'!$C1885,1)),LOWER(LEFT('Time Off Log'!$C1885,1)))))</f>
        <v/>
      </c>
    </row>
    <row r="1886" spans="6:7" x14ac:dyDescent="0.25">
      <c r="F1886" t="str">
        <f>IF(OR('Time Off Log'!$A1886="",'Time Off Log'!$B1886=""),"",'Time Off Log'!$B1886&amp;"|"&amp;INT(N('Time Off Log'!$A1886)))</f>
        <v/>
      </c>
      <c r="G1886" t="str">
        <f>IF(F1886="","",IF('Time Off Log'!$C1886="","•",IF(N('Time Off Log'!$D1886)&gt;=IF(Settings!$B$8="Days",1,Settings!$B$9),UPPER(LEFT('Time Off Log'!$C1886,1)),LOWER(LEFT('Time Off Log'!$C1886,1)))))</f>
        <v/>
      </c>
    </row>
    <row r="1887" spans="6:7" x14ac:dyDescent="0.25">
      <c r="F1887" t="str">
        <f>IF(OR('Time Off Log'!$A1887="",'Time Off Log'!$B1887=""),"",'Time Off Log'!$B1887&amp;"|"&amp;INT(N('Time Off Log'!$A1887)))</f>
        <v/>
      </c>
      <c r="G1887" t="str">
        <f>IF(F1887="","",IF('Time Off Log'!$C1887="","•",IF(N('Time Off Log'!$D1887)&gt;=IF(Settings!$B$8="Days",1,Settings!$B$9),UPPER(LEFT('Time Off Log'!$C1887,1)),LOWER(LEFT('Time Off Log'!$C1887,1)))))</f>
        <v/>
      </c>
    </row>
    <row r="1888" spans="6:7" x14ac:dyDescent="0.25">
      <c r="F1888" t="str">
        <f>IF(OR('Time Off Log'!$A1888="",'Time Off Log'!$B1888=""),"",'Time Off Log'!$B1888&amp;"|"&amp;INT(N('Time Off Log'!$A1888)))</f>
        <v/>
      </c>
      <c r="G1888" t="str">
        <f>IF(F1888="","",IF('Time Off Log'!$C1888="","•",IF(N('Time Off Log'!$D1888)&gt;=IF(Settings!$B$8="Days",1,Settings!$B$9),UPPER(LEFT('Time Off Log'!$C1888,1)),LOWER(LEFT('Time Off Log'!$C1888,1)))))</f>
        <v/>
      </c>
    </row>
    <row r="1889" spans="6:7" x14ac:dyDescent="0.25">
      <c r="F1889" t="str">
        <f>IF(OR('Time Off Log'!$A1889="",'Time Off Log'!$B1889=""),"",'Time Off Log'!$B1889&amp;"|"&amp;INT(N('Time Off Log'!$A1889)))</f>
        <v/>
      </c>
      <c r="G1889" t="str">
        <f>IF(F1889="","",IF('Time Off Log'!$C1889="","•",IF(N('Time Off Log'!$D1889)&gt;=IF(Settings!$B$8="Days",1,Settings!$B$9),UPPER(LEFT('Time Off Log'!$C1889,1)),LOWER(LEFT('Time Off Log'!$C1889,1)))))</f>
        <v/>
      </c>
    </row>
    <row r="1890" spans="6:7" x14ac:dyDescent="0.25">
      <c r="F1890" t="str">
        <f>IF(OR('Time Off Log'!$A1890="",'Time Off Log'!$B1890=""),"",'Time Off Log'!$B1890&amp;"|"&amp;INT(N('Time Off Log'!$A1890)))</f>
        <v/>
      </c>
      <c r="G1890" t="str">
        <f>IF(F1890="","",IF('Time Off Log'!$C1890="","•",IF(N('Time Off Log'!$D1890)&gt;=IF(Settings!$B$8="Days",1,Settings!$B$9),UPPER(LEFT('Time Off Log'!$C1890,1)),LOWER(LEFT('Time Off Log'!$C1890,1)))))</f>
        <v/>
      </c>
    </row>
    <row r="1891" spans="6:7" x14ac:dyDescent="0.25">
      <c r="F1891" t="str">
        <f>IF(OR('Time Off Log'!$A1891="",'Time Off Log'!$B1891=""),"",'Time Off Log'!$B1891&amp;"|"&amp;INT(N('Time Off Log'!$A1891)))</f>
        <v/>
      </c>
      <c r="G1891" t="str">
        <f>IF(F1891="","",IF('Time Off Log'!$C1891="","•",IF(N('Time Off Log'!$D1891)&gt;=IF(Settings!$B$8="Days",1,Settings!$B$9),UPPER(LEFT('Time Off Log'!$C1891,1)),LOWER(LEFT('Time Off Log'!$C1891,1)))))</f>
        <v/>
      </c>
    </row>
    <row r="1892" spans="6:7" x14ac:dyDescent="0.25">
      <c r="F1892" t="str">
        <f>IF(OR('Time Off Log'!$A1892="",'Time Off Log'!$B1892=""),"",'Time Off Log'!$B1892&amp;"|"&amp;INT(N('Time Off Log'!$A1892)))</f>
        <v/>
      </c>
      <c r="G1892" t="str">
        <f>IF(F1892="","",IF('Time Off Log'!$C1892="","•",IF(N('Time Off Log'!$D1892)&gt;=IF(Settings!$B$8="Days",1,Settings!$B$9),UPPER(LEFT('Time Off Log'!$C1892,1)),LOWER(LEFT('Time Off Log'!$C1892,1)))))</f>
        <v/>
      </c>
    </row>
    <row r="1893" spans="6:7" x14ac:dyDescent="0.25">
      <c r="F1893" t="str">
        <f>IF(OR('Time Off Log'!$A1893="",'Time Off Log'!$B1893=""),"",'Time Off Log'!$B1893&amp;"|"&amp;INT(N('Time Off Log'!$A1893)))</f>
        <v/>
      </c>
      <c r="G1893" t="str">
        <f>IF(F1893="","",IF('Time Off Log'!$C1893="","•",IF(N('Time Off Log'!$D1893)&gt;=IF(Settings!$B$8="Days",1,Settings!$B$9),UPPER(LEFT('Time Off Log'!$C1893,1)),LOWER(LEFT('Time Off Log'!$C1893,1)))))</f>
        <v/>
      </c>
    </row>
    <row r="1894" spans="6:7" x14ac:dyDescent="0.25">
      <c r="F1894" t="str">
        <f>IF(OR('Time Off Log'!$A1894="",'Time Off Log'!$B1894=""),"",'Time Off Log'!$B1894&amp;"|"&amp;INT(N('Time Off Log'!$A1894)))</f>
        <v/>
      </c>
      <c r="G1894" t="str">
        <f>IF(F1894="","",IF('Time Off Log'!$C1894="","•",IF(N('Time Off Log'!$D1894)&gt;=IF(Settings!$B$8="Days",1,Settings!$B$9),UPPER(LEFT('Time Off Log'!$C1894,1)),LOWER(LEFT('Time Off Log'!$C1894,1)))))</f>
        <v/>
      </c>
    </row>
    <row r="1895" spans="6:7" x14ac:dyDescent="0.25">
      <c r="F1895" t="str">
        <f>IF(OR('Time Off Log'!$A1895="",'Time Off Log'!$B1895=""),"",'Time Off Log'!$B1895&amp;"|"&amp;INT(N('Time Off Log'!$A1895)))</f>
        <v/>
      </c>
      <c r="G1895" t="str">
        <f>IF(F1895="","",IF('Time Off Log'!$C1895="","•",IF(N('Time Off Log'!$D1895)&gt;=IF(Settings!$B$8="Days",1,Settings!$B$9),UPPER(LEFT('Time Off Log'!$C1895,1)),LOWER(LEFT('Time Off Log'!$C1895,1)))))</f>
        <v/>
      </c>
    </row>
    <row r="1896" spans="6:7" x14ac:dyDescent="0.25">
      <c r="F1896" t="str">
        <f>IF(OR('Time Off Log'!$A1896="",'Time Off Log'!$B1896=""),"",'Time Off Log'!$B1896&amp;"|"&amp;INT(N('Time Off Log'!$A1896)))</f>
        <v/>
      </c>
      <c r="G1896" t="str">
        <f>IF(F1896="","",IF('Time Off Log'!$C1896="","•",IF(N('Time Off Log'!$D1896)&gt;=IF(Settings!$B$8="Days",1,Settings!$B$9),UPPER(LEFT('Time Off Log'!$C1896,1)),LOWER(LEFT('Time Off Log'!$C1896,1)))))</f>
        <v/>
      </c>
    </row>
    <row r="1897" spans="6:7" x14ac:dyDescent="0.25">
      <c r="F1897" t="str">
        <f>IF(OR('Time Off Log'!$A1897="",'Time Off Log'!$B1897=""),"",'Time Off Log'!$B1897&amp;"|"&amp;INT(N('Time Off Log'!$A1897)))</f>
        <v/>
      </c>
      <c r="G1897" t="str">
        <f>IF(F1897="","",IF('Time Off Log'!$C1897="","•",IF(N('Time Off Log'!$D1897)&gt;=IF(Settings!$B$8="Days",1,Settings!$B$9),UPPER(LEFT('Time Off Log'!$C1897,1)),LOWER(LEFT('Time Off Log'!$C1897,1)))))</f>
        <v/>
      </c>
    </row>
    <row r="1898" spans="6:7" x14ac:dyDescent="0.25">
      <c r="F1898" t="str">
        <f>IF(OR('Time Off Log'!$A1898="",'Time Off Log'!$B1898=""),"",'Time Off Log'!$B1898&amp;"|"&amp;INT(N('Time Off Log'!$A1898)))</f>
        <v/>
      </c>
      <c r="G1898" t="str">
        <f>IF(F1898="","",IF('Time Off Log'!$C1898="","•",IF(N('Time Off Log'!$D1898)&gt;=IF(Settings!$B$8="Days",1,Settings!$B$9),UPPER(LEFT('Time Off Log'!$C1898,1)),LOWER(LEFT('Time Off Log'!$C1898,1)))))</f>
        <v/>
      </c>
    </row>
    <row r="1899" spans="6:7" x14ac:dyDescent="0.25">
      <c r="F1899" t="str">
        <f>IF(OR('Time Off Log'!$A1899="",'Time Off Log'!$B1899=""),"",'Time Off Log'!$B1899&amp;"|"&amp;INT(N('Time Off Log'!$A1899)))</f>
        <v/>
      </c>
      <c r="G1899" t="str">
        <f>IF(F1899="","",IF('Time Off Log'!$C1899="","•",IF(N('Time Off Log'!$D1899)&gt;=IF(Settings!$B$8="Days",1,Settings!$B$9),UPPER(LEFT('Time Off Log'!$C1899,1)),LOWER(LEFT('Time Off Log'!$C1899,1)))))</f>
        <v/>
      </c>
    </row>
    <row r="1900" spans="6:7" x14ac:dyDescent="0.25">
      <c r="F1900" t="str">
        <f>IF(OR('Time Off Log'!$A1900="",'Time Off Log'!$B1900=""),"",'Time Off Log'!$B1900&amp;"|"&amp;INT(N('Time Off Log'!$A1900)))</f>
        <v/>
      </c>
      <c r="G1900" t="str">
        <f>IF(F1900="","",IF('Time Off Log'!$C1900="","•",IF(N('Time Off Log'!$D1900)&gt;=IF(Settings!$B$8="Days",1,Settings!$B$9),UPPER(LEFT('Time Off Log'!$C1900,1)),LOWER(LEFT('Time Off Log'!$C1900,1)))))</f>
        <v/>
      </c>
    </row>
    <row r="1901" spans="6:7" x14ac:dyDescent="0.25">
      <c r="F1901" t="str">
        <f>IF(OR('Time Off Log'!$A1901="",'Time Off Log'!$B1901=""),"",'Time Off Log'!$B1901&amp;"|"&amp;INT(N('Time Off Log'!$A1901)))</f>
        <v/>
      </c>
      <c r="G1901" t="str">
        <f>IF(F1901="","",IF('Time Off Log'!$C1901="","•",IF(N('Time Off Log'!$D1901)&gt;=IF(Settings!$B$8="Days",1,Settings!$B$9),UPPER(LEFT('Time Off Log'!$C1901,1)),LOWER(LEFT('Time Off Log'!$C1901,1)))))</f>
        <v/>
      </c>
    </row>
    <row r="1902" spans="6:7" x14ac:dyDescent="0.25">
      <c r="F1902" t="str">
        <f>IF(OR('Time Off Log'!$A1902="",'Time Off Log'!$B1902=""),"",'Time Off Log'!$B1902&amp;"|"&amp;INT(N('Time Off Log'!$A1902)))</f>
        <v/>
      </c>
      <c r="G1902" t="str">
        <f>IF(F1902="","",IF('Time Off Log'!$C1902="","•",IF(N('Time Off Log'!$D1902)&gt;=IF(Settings!$B$8="Days",1,Settings!$B$9),UPPER(LEFT('Time Off Log'!$C1902,1)),LOWER(LEFT('Time Off Log'!$C1902,1)))))</f>
        <v/>
      </c>
    </row>
    <row r="1903" spans="6:7" x14ac:dyDescent="0.25">
      <c r="F1903" t="str">
        <f>IF(OR('Time Off Log'!$A1903="",'Time Off Log'!$B1903=""),"",'Time Off Log'!$B1903&amp;"|"&amp;INT(N('Time Off Log'!$A1903)))</f>
        <v/>
      </c>
      <c r="G1903" t="str">
        <f>IF(F1903="","",IF('Time Off Log'!$C1903="","•",IF(N('Time Off Log'!$D1903)&gt;=IF(Settings!$B$8="Days",1,Settings!$B$9),UPPER(LEFT('Time Off Log'!$C1903,1)),LOWER(LEFT('Time Off Log'!$C1903,1)))))</f>
        <v/>
      </c>
    </row>
    <row r="1904" spans="6:7" x14ac:dyDescent="0.25">
      <c r="F1904" t="str">
        <f>IF(OR('Time Off Log'!$A1904="",'Time Off Log'!$B1904=""),"",'Time Off Log'!$B1904&amp;"|"&amp;INT(N('Time Off Log'!$A1904)))</f>
        <v/>
      </c>
      <c r="G1904" t="str">
        <f>IF(F1904="","",IF('Time Off Log'!$C1904="","•",IF(N('Time Off Log'!$D1904)&gt;=IF(Settings!$B$8="Days",1,Settings!$B$9),UPPER(LEFT('Time Off Log'!$C1904,1)),LOWER(LEFT('Time Off Log'!$C1904,1)))))</f>
        <v/>
      </c>
    </row>
    <row r="1905" spans="6:7" x14ac:dyDescent="0.25">
      <c r="F1905" t="str">
        <f>IF(OR('Time Off Log'!$A1905="",'Time Off Log'!$B1905=""),"",'Time Off Log'!$B1905&amp;"|"&amp;INT(N('Time Off Log'!$A1905)))</f>
        <v/>
      </c>
      <c r="G1905" t="str">
        <f>IF(F1905="","",IF('Time Off Log'!$C1905="","•",IF(N('Time Off Log'!$D1905)&gt;=IF(Settings!$B$8="Days",1,Settings!$B$9),UPPER(LEFT('Time Off Log'!$C1905,1)),LOWER(LEFT('Time Off Log'!$C1905,1)))))</f>
        <v/>
      </c>
    </row>
    <row r="1906" spans="6:7" x14ac:dyDescent="0.25">
      <c r="F1906" t="str">
        <f>IF(OR('Time Off Log'!$A1906="",'Time Off Log'!$B1906=""),"",'Time Off Log'!$B1906&amp;"|"&amp;INT(N('Time Off Log'!$A1906)))</f>
        <v/>
      </c>
      <c r="G1906" t="str">
        <f>IF(F1906="","",IF('Time Off Log'!$C1906="","•",IF(N('Time Off Log'!$D1906)&gt;=IF(Settings!$B$8="Days",1,Settings!$B$9),UPPER(LEFT('Time Off Log'!$C1906,1)),LOWER(LEFT('Time Off Log'!$C1906,1)))))</f>
        <v/>
      </c>
    </row>
    <row r="1907" spans="6:7" x14ac:dyDescent="0.25">
      <c r="F1907" t="str">
        <f>IF(OR('Time Off Log'!$A1907="",'Time Off Log'!$B1907=""),"",'Time Off Log'!$B1907&amp;"|"&amp;INT(N('Time Off Log'!$A1907)))</f>
        <v/>
      </c>
      <c r="G1907" t="str">
        <f>IF(F1907="","",IF('Time Off Log'!$C1907="","•",IF(N('Time Off Log'!$D1907)&gt;=IF(Settings!$B$8="Days",1,Settings!$B$9),UPPER(LEFT('Time Off Log'!$C1907,1)),LOWER(LEFT('Time Off Log'!$C1907,1)))))</f>
        <v/>
      </c>
    </row>
    <row r="1908" spans="6:7" x14ac:dyDescent="0.25">
      <c r="F1908" t="str">
        <f>IF(OR('Time Off Log'!$A1908="",'Time Off Log'!$B1908=""),"",'Time Off Log'!$B1908&amp;"|"&amp;INT(N('Time Off Log'!$A1908)))</f>
        <v/>
      </c>
      <c r="G1908" t="str">
        <f>IF(F1908="","",IF('Time Off Log'!$C1908="","•",IF(N('Time Off Log'!$D1908)&gt;=IF(Settings!$B$8="Days",1,Settings!$B$9),UPPER(LEFT('Time Off Log'!$C1908,1)),LOWER(LEFT('Time Off Log'!$C1908,1)))))</f>
        <v/>
      </c>
    </row>
    <row r="1909" spans="6:7" x14ac:dyDescent="0.25">
      <c r="F1909" t="str">
        <f>IF(OR('Time Off Log'!$A1909="",'Time Off Log'!$B1909=""),"",'Time Off Log'!$B1909&amp;"|"&amp;INT(N('Time Off Log'!$A1909)))</f>
        <v/>
      </c>
      <c r="G1909" t="str">
        <f>IF(F1909="","",IF('Time Off Log'!$C1909="","•",IF(N('Time Off Log'!$D1909)&gt;=IF(Settings!$B$8="Days",1,Settings!$B$9),UPPER(LEFT('Time Off Log'!$C1909,1)),LOWER(LEFT('Time Off Log'!$C1909,1)))))</f>
        <v/>
      </c>
    </row>
    <row r="1910" spans="6:7" x14ac:dyDescent="0.25">
      <c r="F1910" t="str">
        <f>IF(OR('Time Off Log'!$A1910="",'Time Off Log'!$B1910=""),"",'Time Off Log'!$B1910&amp;"|"&amp;INT(N('Time Off Log'!$A1910)))</f>
        <v/>
      </c>
      <c r="G1910" t="str">
        <f>IF(F1910="","",IF('Time Off Log'!$C1910="","•",IF(N('Time Off Log'!$D1910)&gt;=IF(Settings!$B$8="Days",1,Settings!$B$9),UPPER(LEFT('Time Off Log'!$C1910,1)),LOWER(LEFT('Time Off Log'!$C1910,1)))))</f>
        <v/>
      </c>
    </row>
    <row r="1911" spans="6:7" x14ac:dyDescent="0.25">
      <c r="F1911" t="str">
        <f>IF(OR('Time Off Log'!$A1911="",'Time Off Log'!$B1911=""),"",'Time Off Log'!$B1911&amp;"|"&amp;INT(N('Time Off Log'!$A1911)))</f>
        <v/>
      </c>
      <c r="G1911" t="str">
        <f>IF(F1911="","",IF('Time Off Log'!$C1911="","•",IF(N('Time Off Log'!$D1911)&gt;=IF(Settings!$B$8="Days",1,Settings!$B$9),UPPER(LEFT('Time Off Log'!$C1911,1)),LOWER(LEFT('Time Off Log'!$C1911,1)))))</f>
        <v/>
      </c>
    </row>
    <row r="1912" spans="6:7" x14ac:dyDescent="0.25">
      <c r="F1912" t="str">
        <f>IF(OR('Time Off Log'!$A1912="",'Time Off Log'!$B1912=""),"",'Time Off Log'!$B1912&amp;"|"&amp;INT(N('Time Off Log'!$A1912)))</f>
        <v/>
      </c>
      <c r="G1912" t="str">
        <f>IF(F1912="","",IF('Time Off Log'!$C1912="","•",IF(N('Time Off Log'!$D1912)&gt;=IF(Settings!$B$8="Days",1,Settings!$B$9),UPPER(LEFT('Time Off Log'!$C1912,1)),LOWER(LEFT('Time Off Log'!$C1912,1)))))</f>
        <v/>
      </c>
    </row>
    <row r="1913" spans="6:7" x14ac:dyDescent="0.25">
      <c r="F1913" t="str">
        <f>IF(OR('Time Off Log'!$A1913="",'Time Off Log'!$B1913=""),"",'Time Off Log'!$B1913&amp;"|"&amp;INT(N('Time Off Log'!$A1913)))</f>
        <v/>
      </c>
      <c r="G1913" t="str">
        <f>IF(F1913="","",IF('Time Off Log'!$C1913="","•",IF(N('Time Off Log'!$D1913)&gt;=IF(Settings!$B$8="Days",1,Settings!$B$9),UPPER(LEFT('Time Off Log'!$C1913,1)),LOWER(LEFT('Time Off Log'!$C1913,1)))))</f>
        <v/>
      </c>
    </row>
    <row r="1914" spans="6:7" x14ac:dyDescent="0.25">
      <c r="F1914" t="str">
        <f>IF(OR('Time Off Log'!$A1914="",'Time Off Log'!$B1914=""),"",'Time Off Log'!$B1914&amp;"|"&amp;INT(N('Time Off Log'!$A1914)))</f>
        <v/>
      </c>
      <c r="G1914" t="str">
        <f>IF(F1914="","",IF('Time Off Log'!$C1914="","•",IF(N('Time Off Log'!$D1914)&gt;=IF(Settings!$B$8="Days",1,Settings!$B$9),UPPER(LEFT('Time Off Log'!$C1914,1)),LOWER(LEFT('Time Off Log'!$C1914,1)))))</f>
        <v/>
      </c>
    </row>
    <row r="1915" spans="6:7" x14ac:dyDescent="0.25">
      <c r="F1915" t="str">
        <f>IF(OR('Time Off Log'!$A1915="",'Time Off Log'!$B1915=""),"",'Time Off Log'!$B1915&amp;"|"&amp;INT(N('Time Off Log'!$A1915)))</f>
        <v/>
      </c>
      <c r="G1915" t="str">
        <f>IF(F1915="","",IF('Time Off Log'!$C1915="","•",IF(N('Time Off Log'!$D1915)&gt;=IF(Settings!$B$8="Days",1,Settings!$B$9),UPPER(LEFT('Time Off Log'!$C1915,1)),LOWER(LEFT('Time Off Log'!$C1915,1)))))</f>
        <v/>
      </c>
    </row>
    <row r="1916" spans="6:7" x14ac:dyDescent="0.25">
      <c r="F1916" t="str">
        <f>IF(OR('Time Off Log'!$A1916="",'Time Off Log'!$B1916=""),"",'Time Off Log'!$B1916&amp;"|"&amp;INT(N('Time Off Log'!$A1916)))</f>
        <v/>
      </c>
      <c r="G1916" t="str">
        <f>IF(F1916="","",IF('Time Off Log'!$C1916="","•",IF(N('Time Off Log'!$D1916)&gt;=IF(Settings!$B$8="Days",1,Settings!$B$9),UPPER(LEFT('Time Off Log'!$C1916,1)),LOWER(LEFT('Time Off Log'!$C1916,1)))))</f>
        <v/>
      </c>
    </row>
    <row r="1917" spans="6:7" x14ac:dyDescent="0.25">
      <c r="F1917" t="str">
        <f>IF(OR('Time Off Log'!$A1917="",'Time Off Log'!$B1917=""),"",'Time Off Log'!$B1917&amp;"|"&amp;INT(N('Time Off Log'!$A1917)))</f>
        <v/>
      </c>
      <c r="G1917" t="str">
        <f>IF(F1917="","",IF('Time Off Log'!$C1917="","•",IF(N('Time Off Log'!$D1917)&gt;=IF(Settings!$B$8="Days",1,Settings!$B$9),UPPER(LEFT('Time Off Log'!$C1917,1)),LOWER(LEFT('Time Off Log'!$C1917,1)))))</f>
        <v/>
      </c>
    </row>
    <row r="1918" spans="6:7" x14ac:dyDescent="0.25">
      <c r="F1918" t="str">
        <f>IF(OR('Time Off Log'!$A1918="",'Time Off Log'!$B1918=""),"",'Time Off Log'!$B1918&amp;"|"&amp;INT(N('Time Off Log'!$A1918)))</f>
        <v/>
      </c>
      <c r="G1918" t="str">
        <f>IF(F1918="","",IF('Time Off Log'!$C1918="","•",IF(N('Time Off Log'!$D1918)&gt;=IF(Settings!$B$8="Days",1,Settings!$B$9),UPPER(LEFT('Time Off Log'!$C1918,1)),LOWER(LEFT('Time Off Log'!$C1918,1)))))</f>
        <v/>
      </c>
    </row>
    <row r="1919" spans="6:7" x14ac:dyDescent="0.25">
      <c r="F1919" t="str">
        <f>IF(OR('Time Off Log'!$A1919="",'Time Off Log'!$B1919=""),"",'Time Off Log'!$B1919&amp;"|"&amp;INT(N('Time Off Log'!$A1919)))</f>
        <v/>
      </c>
      <c r="G1919" t="str">
        <f>IF(F1919="","",IF('Time Off Log'!$C1919="","•",IF(N('Time Off Log'!$D1919)&gt;=IF(Settings!$B$8="Days",1,Settings!$B$9),UPPER(LEFT('Time Off Log'!$C1919,1)),LOWER(LEFT('Time Off Log'!$C1919,1)))))</f>
        <v/>
      </c>
    </row>
    <row r="1920" spans="6:7" x14ac:dyDescent="0.25">
      <c r="F1920" t="str">
        <f>IF(OR('Time Off Log'!$A1920="",'Time Off Log'!$B1920=""),"",'Time Off Log'!$B1920&amp;"|"&amp;INT(N('Time Off Log'!$A1920)))</f>
        <v/>
      </c>
      <c r="G1920" t="str">
        <f>IF(F1920="","",IF('Time Off Log'!$C1920="","•",IF(N('Time Off Log'!$D1920)&gt;=IF(Settings!$B$8="Days",1,Settings!$B$9),UPPER(LEFT('Time Off Log'!$C1920,1)),LOWER(LEFT('Time Off Log'!$C1920,1)))))</f>
        <v/>
      </c>
    </row>
    <row r="1921" spans="6:7" x14ac:dyDescent="0.25">
      <c r="F1921" t="str">
        <f>IF(OR('Time Off Log'!$A1921="",'Time Off Log'!$B1921=""),"",'Time Off Log'!$B1921&amp;"|"&amp;INT(N('Time Off Log'!$A1921)))</f>
        <v/>
      </c>
      <c r="G1921" t="str">
        <f>IF(F1921="","",IF('Time Off Log'!$C1921="","•",IF(N('Time Off Log'!$D1921)&gt;=IF(Settings!$B$8="Days",1,Settings!$B$9),UPPER(LEFT('Time Off Log'!$C1921,1)),LOWER(LEFT('Time Off Log'!$C1921,1)))))</f>
        <v/>
      </c>
    </row>
    <row r="1922" spans="6:7" x14ac:dyDescent="0.25">
      <c r="F1922" t="str">
        <f>IF(OR('Time Off Log'!$A1922="",'Time Off Log'!$B1922=""),"",'Time Off Log'!$B1922&amp;"|"&amp;INT(N('Time Off Log'!$A1922)))</f>
        <v/>
      </c>
      <c r="G1922" t="str">
        <f>IF(F1922="","",IF('Time Off Log'!$C1922="","•",IF(N('Time Off Log'!$D1922)&gt;=IF(Settings!$B$8="Days",1,Settings!$B$9),UPPER(LEFT('Time Off Log'!$C1922,1)),LOWER(LEFT('Time Off Log'!$C1922,1)))))</f>
        <v/>
      </c>
    </row>
    <row r="1923" spans="6:7" x14ac:dyDescent="0.25">
      <c r="F1923" t="str">
        <f>IF(OR('Time Off Log'!$A1923="",'Time Off Log'!$B1923=""),"",'Time Off Log'!$B1923&amp;"|"&amp;INT(N('Time Off Log'!$A1923)))</f>
        <v/>
      </c>
      <c r="G1923" t="str">
        <f>IF(F1923="","",IF('Time Off Log'!$C1923="","•",IF(N('Time Off Log'!$D1923)&gt;=IF(Settings!$B$8="Days",1,Settings!$B$9),UPPER(LEFT('Time Off Log'!$C1923,1)),LOWER(LEFT('Time Off Log'!$C1923,1)))))</f>
        <v/>
      </c>
    </row>
    <row r="1924" spans="6:7" x14ac:dyDescent="0.25">
      <c r="F1924" t="str">
        <f>IF(OR('Time Off Log'!$A1924="",'Time Off Log'!$B1924=""),"",'Time Off Log'!$B1924&amp;"|"&amp;INT(N('Time Off Log'!$A1924)))</f>
        <v/>
      </c>
      <c r="G1924" t="str">
        <f>IF(F1924="","",IF('Time Off Log'!$C1924="","•",IF(N('Time Off Log'!$D1924)&gt;=IF(Settings!$B$8="Days",1,Settings!$B$9),UPPER(LEFT('Time Off Log'!$C1924,1)),LOWER(LEFT('Time Off Log'!$C1924,1)))))</f>
        <v/>
      </c>
    </row>
    <row r="1925" spans="6:7" x14ac:dyDescent="0.25">
      <c r="F1925" t="str">
        <f>IF(OR('Time Off Log'!$A1925="",'Time Off Log'!$B1925=""),"",'Time Off Log'!$B1925&amp;"|"&amp;INT(N('Time Off Log'!$A1925)))</f>
        <v/>
      </c>
      <c r="G1925" t="str">
        <f>IF(F1925="","",IF('Time Off Log'!$C1925="","•",IF(N('Time Off Log'!$D1925)&gt;=IF(Settings!$B$8="Days",1,Settings!$B$9),UPPER(LEFT('Time Off Log'!$C1925,1)),LOWER(LEFT('Time Off Log'!$C1925,1)))))</f>
        <v/>
      </c>
    </row>
    <row r="1926" spans="6:7" x14ac:dyDescent="0.25">
      <c r="F1926" t="str">
        <f>IF(OR('Time Off Log'!$A1926="",'Time Off Log'!$B1926=""),"",'Time Off Log'!$B1926&amp;"|"&amp;INT(N('Time Off Log'!$A1926)))</f>
        <v/>
      </c>
      <c r="G1926" t="str">
        <f>IF(F1926="","",IF('Time Off Log'!$C1926="","•",IF(N('Time Off Log'!$D1926)&gt;=IF(Settings!$B$8="Days",1,Settings!$B$9),UPPER(LEFT('Time Off Log'!$C1926,1)),LOWER(LEFT('Time Off Log'!$C1926,1)))))</f>
        <v/>
      </c>
    </row>
    <row r="1927" spans="6:7" x14ac:dyDescent="0.25">
      <c r="F1927" t="str">
        <f>IF(OR('Time Off Log'!$A1927="",'Time Off Log'!$B1927=""),"",'Time Off Log'!$B1927&amp;"|"&amp;INT(N('Time Off Log'!$A1927)))</f>
        <v/>
      </c>
      <c r="G1927" t="str">
        <f>IF(F1927="","",IF('Time Off Log'!$C1927="","•",IF(N('Time Off Log'!$D1927)&gt;=IF(Settings!$B$8="Days",1,Settings!$B$9),UPPER(LEFT('Time Off Log'!$C1927,1)),LOWER(LEFT('Time Off Log'!$C1927,1)))))</f>
        <v/>
      </c>
    </row>
    <row r="1928" spans="6:7" x14ac:dyDescent="0.25">
      <c r="F1928" t="str">
        <f>IF(OR('Time Off Log'!$A1928="",'Time Off Log'!$B1928=""),"",'Time Off Log'!$B1928&amp;"|"&amp;INT(N('Time Off Log'!$A1928)))</f>
        <v/>
      </c>
      <c r="G1928" t="str">
        <f>IF(F1928="","",IF('Time Off Log'!$C1928="","•",IF(N('Time Off Log'!$D1928)&gt;=IF(Settings!$B$8="Days",1,Settings!$B$9),UPPER(LEFT('Time Off Log'!$C1928,1)),LOWER(LEFT('Time Off Log'!$C1928,1)))))</f>
        <v/>
      </c>
    </row>
    <row r="1929" spans="6:7" x14ac:dyDescent="0.25">
      <c r="F1929" t="str">
        <f>IF(OR('Time Off Log'!$A1929="",'Time Off Log'!$B1929=""),"",'Time Off Log'!$B1929&amp;"|"&amp;INT(N('Time Off Log'!$A1929)))</f>
        <v/>
      </c>
      <c r="G1929" t="str">
        <f>IF(F1929="","",IF('Time Off Log'!$C1929="","•",IF(N('Time Off Log'!$D1929)&gt;=IF(Settings!$B$8="Days",1,Settings!$B$9),UPPER(LEFT('Time Off Log'!$C1929,1)),LOWER(LEFT('Time Off Log'!$C1929,1)))))</f>
        <v/>
      </c>
    </row>
    <row r="1930" spans="6:7" x14ac:dyDescent="0.25">
      <c r="F1930" t="str">
        <f>IF(OR('Time Off Log'!$A1930="",'Time Off Log'!$B1930=""),"",'Time Off Log'!$B1930&amp;"|"&amp;INT(N('Time Off Log'!$A1930)))</f>
        <v/>
      </c>
      <c r="G1930" t="str">
        <f>IF(F1930="","",IF('Time Off Log'!$C1930="","•",IF(N('Time Off Log'!$D1930)&gt;=IF(Settings!$B$8="Days",1,Settings!$B$9),UPPER(LEFT('Time Off Log'!$C1930,1)),LOWER(LEFT('Time Off Log'!$C1930,1)))))</f>
        <v/>
      </c>
    </row>
    <row r="1931" spans="6:7" x14ac:dyDescent="0.25">
      <c r="F1931" t="str">
        <f>IF(OR('Time Off Log'!$A1931="",'Time Off Log'!$B1931=""),"",'Time Off Log'!$B1931&amp;"|"&amp;INT(N('Time Off Log'!$A1931)))</f>
        <v/>
      </c>
      <c r="G1931" t="str">
        <f>IF(F1931="","",IF('Time Off Log'!$C1931="","•",IF(N('Time Off Log'!$D1931)&gt;=IF(Settings!$B$8="Days",1,Settings!$B$9),UPPER(LEFT('Time Off Log'!$C1931,1)),LOWER(LEFT('Time Off Log'!$C1931,1)))))</f>
        <v/>
      </c>
    </row>
    <row r="1932" spans="6:7" x14ac:dyDescent="0.25">
      <c r="F1932" t="str">
        <f>IF(OR('Time Off Log'!$A1932="",'Time Off Log'!$B1932=""),"",'Time Off Log'!$B1932&amp;"|"&amp;INT(N('Time Off Log'!$A1932)))</f>
        <v/>
      </c>
      <c r="G1932" t="str">
        <f>IF(F1932="","",IF('Time Off Log'!$C1932="","•",IF(N('Time Off Log'!$D1932)&gt;=IF(Settings!$B$8="Days",1,Settings!$B$9),UPPER(LEFT('Time Off Log'!$C1932,1)),LOWER(LEFT('Time Off Log'!$C1932,1)))))</f>
        <v/>
      </c>
    </row>
    <row r="1933" spans="6:7" x14ac:dyDescent="0.25">
      <c r="F1933" t="str">
        <f>IF(OR('Time Off Log'!$A1933="",'Time Off Log'!$B1933=""),"",'Time Off Log'!$B1933&amp;"|"&amp;INT(N('Time Off Log'!$A1933)))</f>
        <v/>
      </c>
      <c r="G1933" t="str">
        <f>IF(F1933="","",IF('Time Off Log'!$C1933="","•",IF(N('Time Off Log'!$D1933)&gt;=IF(Settings!$B$8="Days",1,Settings!$B$9),UPPER(LEFT('Time Off Log'!$C1933,1)),LOWER(LEFT('Time Off Log'!$C1933,1)))))</f>
        <v/>
      </c>
    </row>
    <row r="1934" spans="6:7" x14ac:dyDescent="0.25">
      <c r="F1934" t="str">
        <f>IF(OR('Time Off Log'!$A1934="",'Time Off Log'!$B1934=""),"",'Time Off Log'!$B1934&amp;"|"&amp;INT(N('Time Off Log'!$A1934)))</f>
        <v/>
      </c>
      <c r="G1934" t="str">
        <f>IF(F1934="","",IF('Time Off Log'!$C1934="","•",IF(N('Time Off Log'!$D1934)&gt;=IF(Settings!$B$8="Days",1,Settings!$B$9),UPPER(LEFT('Time Off Log'!$C1934,1)),LOWER(LEFT('Time Off Log'!$C1934,1)))))</f>
        <v/>
      </c>
    </row>
    <row r="1935" spans="6:7" x14ac:dyDescent="0.25">
      <c r="F1935" t="str">
        <f>IF(OR('Time Off Log'!$A1935="",'Time Off Log'!$B1935=""),"",'Time Off Log'!$B1935&amp;"|"&amp;INT(N('Time Off Log'!$A1935)))</f>
        <v/>
      </c>
      <c r="G1935" t="str">
        <f>IF(F1935="","",IF('Time Off Log'!$C1935="","•",IF(N('Time Off Log'!$D1935)&gt;=IF(Settings!$B$8="Days",1,Settings!$B$9),UPPER(LEFT('Time Off Log'!$C1935,1)),LOWER(LEFT('Time Off Log'!$C1935,1)))))</f>
        <v/>
      </c>
    </row>
    <row r="1936" spans="6:7" x14ac:dyDescent="0.25">
      <c r="F1936" t="str">
        <f>IF(OR('Time Off Log'!$A1936="",'Time Off Log'!$B1936=""),"",'Time Off Log'!$B1936&amp;"|"&amp;INT(N('Time Off Log'!$A1936)))</f>
        <v/>
      </c>
      <c r="G1936" t="str">
        <f>IF(F1936="","",IF('Time Off Log'!$C1936="","•",IF(N('Time Off Log'!$D1936)&gt;=IF(Settings!$B$8="Days",1,Settings!$B$9),UPPER(LEFT('Time Off Log'!$C1936,1)),LOWER(LEFT('Time Off Log'!$C1936,1)))))</f>
        <v/>
      </c>
    </row>
    <row r="1937" spans="6:7" x14ac:dyDescent="0.25">
      <c r="F1937" t="str">
        <f>IF(OR('Time Off Log'!$A1937="",'Time Off Log'!$B1937=""),"",'Time Off Log'!$B1937&amp;"|"&amp;INT(N('Time Off Log'!$A1937)))</f>
        <v/>
      </c>
      <c r="G1937" t="str">
        <f>IF(F1937="","",IF('Time Off Log'!$C1937="","•",IF(N('Time Off Log'!$D1937)&gt;=IF(Settings!$B$8="Days",1,Settings!$B$9),UPPER(LEFT('Time Off Log'!$C1937,1)),LOWER(LEFT('Time Off Log'!$C1937,1)))))</f>
        <v/>
      </c>
    </row>
    <row r="1938" spans="6:7" x14ac:dyDescent="0.25">
      <c r="F1938" t="str">
        <f>IF(OR('Time Off Log'!$A1938="",'Time Off Log'!$B1938=""),"",'Time Off Log'!$B1938&amp;"|"&amp;INT(N('Time Off Log'!$A1938)))</f>
        <v/>
      </c>
      <c r="G1938" t="str">
        <f>IF(F1938="","",IF('Time Off Log'!$C1938="","•",IF(N('Time Off Log'!$D1938)&gt;=IF(Settings!$B$8="Days",1,Settings!$B$9),UPPER(LEFT('Time Off Log'!$C1938,1)),LOWER(LEFT('Time Off Log'!$C1938,1)))))</f>
        <v/>
      </c>
    </row>
    <row r="1939" spans="6:7" x14ac:dyDescent="0.25">
      <c r="F1939" t="str">
        <f>IF(OR('Time Off Log'!$A1939="",'Time Off Log'!$B1939=""),"",'Time Off Log'!$B1939&amp;"|"&amp;INT(N('Time Off Log'!$A1939)))</f>
        <v/>
      </c>
      <c r="G1939" t="str">
        <f>IF(F1939="","",IF('Time Off Log'!$C1939="","•",IF(N('Time Off Log'!$D1939)&gt;=IF(Settings!$B$8="Days",1,Settings!$B$9),UPPER(LEFT('Time Off Log'!$C1939,1)),LOWER(LEFT('Time Off Log'!$C1939,1)))))</f>
        <v/>
      </c>
    </row>
    <row r="1940" spans="6:7" x14ac:dyDescent="0.25">
      <c r="F1940" t="str">
        <f>IF(OR('Time Off Log'!$A1940="",'Time Off Log'!$B1940=""),"",'Time Off Log'!$B1940&amp;"|"&amp;INT(N('Time Off Log'!$A1940)))</f>
        <v/>
      </c>
      <c r="G1940" t="str">
        <f>IF(F1940="","",IF('Time Off Log'!$C1940="","•",IF(N('Time Off Log'!$D1940)&gt;=IF(Settings!$B$8="Days",1,Settings!$B$9),UPPER(LEFT('Time Off Log'!$C1940,1)),LOWER(LEFT('Time Off Log'!$C1940,1)))))</f>
        <v/>
      </c>
    </row>
    <row r="1941" spans="6:7" x14ac:dyDescent="0.25">
      <c r="F1941" t="str">
        <f>IF(OR('Time Off Log'!$A1941="",'Time Off Log'!$B1941=""),"",'Time Off Log'!$B1941&amp;"|"&amp;INT(N('Time Off Log'!$A1941)))</f>
        <v/>
      </c>
      <c r="G1941" t="str">
        <f>IF(F1941="","",IF('Time Off Log'!$C1941="","•",IF(N('Time Off Log'!$D1941)&gt;=IF(Settings!$B$8="Days",1,Settings!$B$9),UPPER(LEFT('Time Off Log'!$C1941,1)),LOWER(LEFT('Time Off Log'!$C1941,1)))))</f>
        <v/>
      </c>
    </row>
    <row r="1942" spans="6:7" x14ac:dyDescent="0.25">
      <c r="F1942" t="str">
        <f>IF(OR('Time Off Log'!$A1942="",'Time Off Log'!$B1942=""),"",'Time Off Log'!$B1942&amp;"|"&amp;INT(N('Time Off Log'!$A1942)))</f>
        <v/>
      </c>
      <c r="G1942" t="str">
        <f>IF(F1942="","",IF('Time Off Log'!$C1942="","•",IF(N('Time Off Log'!$D1942)&gt;=IF(Settings!$B$8="Days",1,Settings!$B$9),UPPER(LEFT('Time Off Log'!$C1942,1)),LOWER(LEFT('Time Off Log'!$C1942,1)))))</f>
        <v/>
      </c>
    </row>
    <row r="1943" spans="6:7" x14ac:dyDescent="0.25">
      <c r="F1943" t="str">
        <f>IF(OR('Time Off Log'!$A1943="",'Time Off Log'!$B1943=""),"",'Time Off Log'!$B1943&amp;"|"&amp;INT(N('Time Off Log'!$A1943)))</f>
        <v/>
      </c>
      <c r="G1943" t="str">
        <f>IF(F1943="","",IF('Time Off Log'!$C1943="","•",IF(N('Time Off Log'!$D1943)&gt;=IF(Settings!$B$8="Days",1,Settings!$B$9),UPPER(LEFT('Time Off Log'!$C1943,1)),LOWER(LEFT('Time Off Log'!$C1943,1)))))</f>
        <v/>
      </c>
    </row>
    <row r="1944" spans="6:7" x14ac:dyDescent="0.25">
      <c r="F1944" t="str">
        <f>IF(OR('Time Off Log'!$A1944="",'Time Off Log'!$B1944=""),"",'Time Off Log'!$B1944&amp;"|"&amp;INT(N('Time Off Log'!$A1944)))</f>
        <v/>
      </c>
      <c r="G1944" t="str">
        <f>IF(F1944="","",IF('Time Off Log'!$C1944="","•",IF(N('Time Off Log'!$D1944)&gt;=IF(Settings!$B$8="Days",1,Settings!$B$9),UPPER(LEFT('Time Off Log'!$C1944,1)),LOWER(LEFT('Time Off Log'!$C1944,1)))))</f>
        <v/>
      </c>
    </row>
    <row r="1945" spans="6:7" x14ac:dyDescent="0.25">
      <c r="F1945" t="str">
        <f>IF(OR('Time Off Log'!$A1945="",'Time Off Log'!$B1945=""),"",'Time Off Log'!$B1945&amp;"|"&amp;INT(N('Time Off Log'!$A1945)))</f>
        <v/>
      </c>
      <c r="G1945" t="str">
        <f>IF(F1945="","",IF('Time Off Log'!$C1945="","•",IF(N('Time Off Log'!$D1945)&gt;=IF(Settings!$B$8="Days",1,Settings!$B$9),UPPER(LEFT('Time Off Log'!$C1945,1)),LOWER(LEFT('Time Off Log'!$C1945,1)))))</f>
        <v/>
      </c>
    </row>
    <row r="1946" spans="6:7" x14ac:dyDescent="0.25">
      <c r="F1946" t="str">
        <f>IF(OR('Time Off Log'!$A1946="",'Time Off Log'!$B1946=""),"",'Time Off Log'!$B1946&amp;"|"&amp;INT(N('Time Off Log'!$A1946)))</f>
        <v/>
      </c>
      <c r="G1946" t="str">
        <f>IF(F1946="","",IF('Time Off Log'!$C1946="","•",IF(N('Time Off Log'!$D1946)&gt;=IF(Settings!$B$8="Days",1,Settings!$B$9),UPPER(LEFT('Time Off Log'!$C1946,1)),LOWER(LEFT('Time Off Log'!$C1946,1)))))</f>
        <v/>
      </c>
    </row>
    <row r="1947" spans="6:7" x14ac:dyDescent="0.25">
      <c r="F1947" t="str">
        <f>IF(OR('Time Off Log'!$A1947="",'Time Off Log'!$B1947=""),"",'Time Off Log'!$B1947&amp;"|"&amp;INT(N('Time Off Log'!$A1947)))</f>
        <v/>
      </c>
      <c r="G1947" t="str">
        <f>IF(F1947="","",IF('Time Off Log'!$C1947="","•",IF(N('Time Off Log'!$D1947)&gt;=IF(Settings!$B$8="Days",1,Settings!$B$9),UPPER(LEFT('Time Off Log'!$C1947,1)),LOWER(LEFT('Time Off Log'!$C1947,1)))))</f>
        <v/>
      </c>
    </row>
    <row r="1948" spans="6:7" x14ac:dyDescent="0.25">
      <c r="F1948" t="str">
        <f>IF(OR('Time Off Log'!$A1948="",'Time Off Log'!$B1948=""),"",'Time Off Log'!$B1948&amp;"|"&amp;INT(N('Time Off Log'!$A1948)))</f>
        <v/>
      </c>
      <c r="G1948" t="str">
        <f>IF(F1948="","",IF('Time Off Log'!$C1948="","•",IF(N('Time Off Log'!$D1948)&gt;=IF(Settings!$B$8="Days",1,Settings!$B$9),UPPER(LEFT('Time Off Log'!$C1948,1)),LOWER(LEFT('Time Off Log'!$C1948,1)))))</f>
        <v/>
      </c>
    </row>
    <row r="1949" spans="6:7" x14ac:dyDescent="0.25">
      <c r="F1949" t="str">
        <f>IF(OR('Time Off Log'!$A1949="",'Time Off Log'!$B1949=""),"",'Time Off Log'!$B1949&amp;"|"&amp;INT(N('Time Off Log'!$A1949)))</f>
        <v/>
      </c>
      <c r="G1949" t="str">
        <f>IF(F1949="","",IF('Time Off Log'!$C1949="","•",IF(N('Time Off Log'!$D1949)&gt;=IF(Settings!$B$8="Days",1,Settings!$B$9),UPPER(LEFT('Time Off Log'!$C1949,1)),LOWER(LEFT('Time Off Log'!$C1949,1)))))</f>
        <v/>
      </c>
    </row>
    <row r="1950" spans="6:7" x14ac:dyDescent="0.25">
      <c r="F1950" t="str">
        <f>IF(OR('Time Off Log'!$A1950="",'Time Off Log'!$B1950=""),"",'Time Off Log'!$B1950&amp;"|"&amp;INT(N('Time Off Log'!$A1950)))</f>
        <v/>
      </c>
      <c r="G1950" t="str">
        <f>IF(F1950="","",IF('Time Off Log'!$C1950="","•",IF(N('Time Off Log'!$D1950)&gt;=IF(Settings!$B$8="Days",1,Settings!$B$9),UPPER(LEFT('Time Off Log'!$C1950,1)),LOWER(LEFT('Time Off Log'!$C1950,1)))))</f>
        <v/>
      </c>
    </row>
    <row r="1951" spans="6:7" x14ac:dyDescent="0.25">
      <c r="F1951" t="str">
        <f>IF(OR('Time Off Log'!$A1951="",'Time Off Log'!$B1951=""),"",'Time Off Log'!$B1951&amp;"|"&amp;INT(N('Time Off Log'!$A1951)))</f>
        <v/>
      </c>
      <c r="G1951" t="str">
        <f>IF(F1951="","",IF('Time Off Log'!$C1951="","•",IF(N('Time Off Log'!$D1951)&gt;=IF(Settings!$B$8="Days",1,Settings!$B$9),UPPER(LEFT('Time Off Log'!$C1951,1)),LOWER(LEFT('Time Off Log'!$C1951,1)))))</f>
        <v/>
      </c>
    </row>
    <row r="1952" spans="6:7" x14ac:dyDescent="0.25">
      <c r="F1952" t="str">
        <f>IF(OR('Time Off Log'!$A1952="",'Time Off Log'!$B1952=""),"",'Time Off Log'!$B1952&amp;"|"&amp;INT(N('Time Off Log'!$A1952)))</f>
        <v/>
      </c>
      <c r="G1952" t="str">
        <f>IF(F1952="","",IF('Time Off Log'!$C1952="","•",IF(N('Time Off Log'!$D1952)&gt;=IF(Settings!$B$8="Days",1,Settings!$B$9),UPPER(LEFT('Time Off Log'!$C1952,1)),LOWER(LEFT('Time Off Log'!$C1952,1)))))</f>
        <v/>
      </c>
    </row>
    <row r="1953" spans="6:7" x14ac:dyDescent="0.25">
      <c r="F1953" t="str">
        <f>IF(OR('Time Off Log'!$A1953="",'Time Off Log'!$B1953=""),"",'Time Off Log'!$B1953&amp;"|"&amp;INT(N('Time Off Log'!$A1953)))</f>
        <v/>
      </c>
      <c r="G1953" t="str">
        <f>IF(F1953="","",IF('Time Off Log'!$C1953="","•",IF(N('Time Off Log'!$D1953)&gt;=IF(Settings!$B$8="Days",1,Settings!$B$9),UPPER(LEFT('Time Off Log'!$C1953,1)),LOWER(LEFT('Time Off Log'!$C1953,1)))))</f>
        <v/>
      </c>
    </row>
    <row r="1954" spans="6:7" x14ac:dyDescent="0.25">
      <c r="F1954" t="str">
        <f>IF(OR('Time Off Log'!$A1954="",'Time Off Log'!$B1954=""),"",'Time Off Log'!$B1954&amp;"|"&amp;INT(N('Time Off Log'!$A1954)))</f>
        <v/>
      </c>
      <c r="G1954" t="str">
        <f>IF(F1954="","",IF('Time Off Log'!$C1954="","•",IF(N('Time Off Log'!$D1954)&gt;=IF(Settings!$B$8="Days",1,Settings!$B$9),UPPER(LEFT('Time Off Log'!$C1954,1)),LOWER(LEFT('Time Off Log'!$C1954,1)))))</f>
        <v/>
      </c>
    </row>
    <row r="1955" spans="6:7" x14ac:dyDescent="0.25">
      <c r="F1955" t="str">
        <f>IF(OR('Time Off Log'!$A1955="",'Time Off Log'!$B1955=""),"",'Time Off Log'!$B1955&amp;"|"&amp;INT(N('Time Off Log'!$A1955)))</f>
        <v/>
      </c>
      <c r="G1955" t="str">
        <f>IF(F1955="","",IF('Time Off Log'!$C1955="","•",IF(N('Time Off Log'!$D1955)&gt;=IF(Settings!$B$8="Days",1,Settings!$B$9),UPPER(LEFT('Time Off Log'!$C1955,1)),LOWER(LEFT('Time Off Log'!$C1955,1)))))</f>
        <v/>
      </c>
    </row>
    <row r="1956" spans="6:7" x14ac:dyDescent="0.25">
      <c r="F1956" t="str">
        <f>IF(OR('Time Off Log'!$A1956="",'Time Off Log'!$B1956=""),"",'Time Off Log'!$B1956&amp;"|"&amp;INT(N('Time Off Log'!$A1956)))</f>
        <v/>
      </c>
      <c r="G1956" t="str">
        <f>IF(F1956="","",IF('Time Off Log'!$C1956="","•",IF(N('Time Off Log'!$D1956)&gt;=IF(Settings!$B$8="Days",1,Settings!$B$9),UPPER(LEFT('Time Off Log'!$C1956,1)),LOWER(LEFT('Time Off Log'!$C1956,1)))))</f>
        <v/>
      </c>
    </row>
    <row r="1957" spans="6:7" x14ac:dyDescent="0.25">
      <c r="F1957" t="str">
        <f>IF(OR('Time Off Log'!$A1957="",'Time Off Log'!$B1957=""),"",'Time Off Log'!$B1957&amp;"|"&amp;INT(N('Time Off Log'!$A1957)))</f>
        <v/>
      </c>
      <c r="G1957" t="str">
        <f>IF(F1957="","",IF('Time Off Log'!$C1957="","•",IF(N('Time Off Log'!$D1957)&gt;=IF(Settings!$B$8="Days",1,Settings!$B$9),UPPER(LEFT('Time Off Log'!$C1957,1)),LOWER(LEFT('Time Off Log'!$C1957,1)))))</f>
        <v/>
      </c>
    </row>
    <row r="1958" spans="6:7" x14ac:dyDescent="0.25">
      <c r="F1958" t="str">
        <f>IF(OR('Time Off Log'!$A1958="",'Time Off Log'!$B1958=""),"",'Time Off Log'!$B1958&amp;"|"&amp;INT(N('Time Off Log'!$A1958)))</f>
        <v/>
      </c>
      <c r="G1958" t="str">
        <f>IF(F1958="","",IF('Time Off Log'!$C1958="","•",IF(N('Time Off Log'!$D1958)&gt;=IF(Settings!$B$8="Days",1,Settings!$B$9),UPPER(LEFT('Time Off Log'!$C1958,1)),LOWER(LEFT('Time Off Log'!$C1958,1)))))</f>
        <v/>
      </c>
    </row>
    <row r="1959" spans="6:7" x14ac:dyDescent="0.25">
      <c r="F1959" t="str">
        <f>IF(OR('Time Off Log'!$A1959="",'Time Off Log'!$B1959=""),"",'Time Off Log'!$B1959&amp;"|"&amp;INT(N('Time Off Log'!$A1959)))</f>
        <v/>
      </c>
      <c r="G1959" t="str">
        <f>IF(F1959="","",IF('Time Off Log'!$C1959="","•",IF(N('Time Off Log'!$D1959)&gt;=IF(Settings!$B$8="Days",1,Settings!$B$9),UPPER(LEFT('Time Off Log'!$C1959,1)),LOWER(LEFT('Time Off Log'!$C1959,1)))))</f>
        <v/>
      </c>
    </row>
    <row r="1960" spans="6:7" x14ac:dyDescent="0.25">
      <c r="F1960" t="str">
        <f>IF(OR('Time Off Log'!$A1960="",'Time Off Log'!$B1960=""),"",'Time Off Log'!$B1960&amp;"|"&amp;INT(N('Time Off Log'!$A1960)))</f>
        <v/>
      </c>
      <c r="G1960" t="str">
        <f>IF(F1960="","",IF('Time Off Log'!$C1960="","•",IF(N('Time Off Log'!$D1960)&gt;=IF(Settings!$B$8="Days",1,Settings!$B$9),UPPER(LEFT('Time Off Log'!$C1960,1)),LOWER(LEFT('Time Off Log'!$C1960,1)))))</f>
        <v/>
      </c>
    </row>
    <row r="1961" spans="6:7" x14ac:dyDescent="0.25">
      <c r="F1961" t="str">
        <f>IF(OR('Time Off Log'!$A1961="",'Time Off Log'!$B1961=""),"",'Time Off Log'!$B1961&amp;"|"&amp;INT(N('Time Off Log'!$A1961)))</f>
        <v/>
      </c>
      <c r="G1961" t="str">
        <f>IF(F1961="","",IF('Time Off Log'!$C1961="","•",IF(N('Time Off Log'!$D1961)&gt;=IF(Settings!$B$8="Days",1,Settings!$B$9),UPPER(LEFT('Time Off Log'!$C1961,1)),LOWER(LEFT('Time Off Log'!$C1961,1)))))</f>
        <v/>
      </c>
    </row>
    <row r="1962" spans="6:7" x14ac:dyDescent="0.25">
      <c r="F1962" t="str">
        <f>IF(OR('Time Off Log'!$A1962="",'Time Off Log'!$B1962=""),"",'Time Off Log'!$B1962&amp;"|"&amp;INT(N('Time Off Log'!$A1962)))</f>
        <v/>
      </c>
      <c r="G1962" t="str">
        <f>IF(F1962="","",IF('Time Off Log'!$C1962="","•",IF(N('Time Off Log'!$D1962)&gt;=IF(Settings!$B$8="Days",1,Settings!$B$9),UPPER(LEFT('Time Off Log'!$C1962,1)),LOWER(LEFT('Time Off Log'!$C1962,1)))))</f>
        <v/>
      </c>
    </row>
    <row r="1963" spans="6:7" x14ac:dyDescent="0.25">
      <c r="F1963" t="str">
        <f>IF(OR('Time Off Log'!$A1963="",'Time Off Log'!$B1963=""),"",'Time Off Log'!$B1963&amp;"|"&amp;INT(N('Time Off Log'!$A1963)))</f>
        <v/>
      </c>
      <c r="G1963" t="str">
        <f>IF(F1963="","",IF('Time Off Log'!$C1963="","•",IF(N('Time Off Log'!$D1963)&gt;=IF(Settings!$B$8="Days",1,Settings!$B$9),UPPER(LEFT('Time Off Log'!$C1963,1)),LOWER(LEFT('Time Off Log'!$C1963,1)))))</f>
        <v/>
      </c>
    </row>
    <row r="1964" spans="6:7" x14ac:dyDescent="0.25">
      <c r="F1964" t="str">
        <f>IF(OR('Time Off Log'!$A1964="",'Time Off Log'!$B1964=""),"",'Time Off Log'!$B1964&amp;"|"&amp;INT(N('Time Off Log'!$A1964)))</f>
        <v/>
      </c>
      <c r="G1964" t="str">
        <f>IF(F1964="","",IF('Time Off Log'!$C1964="","•",IF(N('Time Off Log'!$D1964)&gt;=IF(Settings!$B$8="Days",1,Settings!$B$9),UPPER(LEFT('Time Off Log'!$C1964,1)),LOWER(LEFT('Time Off Log'!$C1964,1)))))</f>
        <v/>
      </c>
    </row>
    <row r="1965" spans="6:7" x14ac:dyDescent="0.25">
      <c r="F1965" t="str">
        <f>IF(OR('Time Off Log'!$A1965="",'Time Off Log'!$B1965=""),"",'Time Off Log'!$B1965&amp;"|"&amp;INT(N('Time Off Log'!$A1965)))</f>
        <v/>
      </c>
      <c r="G1965" t="str">
        <f>IF(F1965="","",IF('Time Off Log'!$C1965="","•",IF(N('Time Off Log'!$D1965)&gt;=IF(Settings!$B$8="Days",1,Settings!$B$9),UPPER(LEFT('Time Off Log'!$C1965,1)),LOWER(LEFT('Time Off Log'!$C1965,1)))))</f>
        <v/>
      </c>
    </row>
    <row r="1966" spans="6:7" x14ac:dyDescent="0.25">
      <c r="F1966" t="str">
        <f>IF(OR('Time Off Log'!$A1966="",'Time Off Log'!$B1966=""),"",'Time Off Log'!$B1966&amp;"|"&amp;INT(N('Time Off Log'!$A1966)))</f>
        <v/>
      </c>
      <c r="G1966" t="str">
        <f>IF(F1966="","",IF('Time Off Log'!$C1966="","•",IF(N('Time Off Log'!$D1966)&gt;=IF(Settings!$B$8="Days",1,Settings!$B$9),UPPER(LEFT('Time Off Log'!$C1966,1)),LOWER(LEFT('Time Off Log'!$C1966,1)))))</f>
        <v/>
      </c>
    </row>
    <row r="1967" spans="6:7" x14ac:dyDescent="0.25">
      <c r="F1967" t="str">
        <f>IF(OR('Time Off Log'!$A1967="",'Time Off Log'!$B1967=""),"",'Time Off Log'!$B1967&amp;"|"&amp;INT(N('Time Off Log'!$A1967)))</f>
        <v/>
      </c>
      <c r="G1967" t="str">
        <f>IF(F1967="","",IF('Time Off Log'!$C1967="","•",IF(N('Time Off Log'!$D1967)&gt;=IF(Settings!$B$8="Days",1,Settings!$B$9),UPPER(LEFT('Time Off Log'!$C1967,1)),LOWER(LEFT('Time Off Log'!$C1967,1)))))</f>
        <v/>
      </c>
    </row>
    <row r="1968" spans="6:7" x14ac:dyDescent="0.25">
      <c r="F1968" t="str">
        <f>IF(OR('Time Off Log'!$A1968="",'Time Off Log'!$B1968=""),"",'Time Off Log'!$B1968&amp;"|"&amp;INT(N('Time Off Log'!$A1968)))</f>
        <v/>
      </c>
      <c r="G1968" t="str">
        <f>IF(F1968="","",IF('Time Off Log'!$C1968="","•",IF(N('Time Off Log'!$D1968)&gt;=IF(Settings!$B$8="Days",1,Settings!$B$9),UPPER(LEFT('Time Off Log'!$C1968,1)),LOWER(LEFT('Time Off Log'!$C1968,1)))))</f>
        <v/>
      </c>
    </row>
    <row r="1969" spans="6:7" x14ac:dyDescent="0.25">
      <c r="F1969" t="str">
        <f>IF(OR('Time Off Log'!$A1969="",'Time Off Log'!$B1969=""),"",'Time Off Log'!$B1969&amp;"|"&amp;INT(N('Time Off Log'!$A1969)))</f>
        <v/>
      </c>
      <c r="G1969" t="str">
        <f>IF(F1969="","",IF('Time Off Log'!$C1969="","•",IF(N('Time Off Log'!$D1969)&gt;=IF(Settings!$B$8="Days",1,Settings!$B$9),UPPER(LEFT('Time Off Log'!$C1969,1)),LOWER(LEFT('Time Off Log'!$C1969,1)))))</f>
        <v/>
      </c>
    </row>
    <row r="1970" spans="6:7" x14ac:dyDescent="0.25">
      <c r="F1970" t="str">
        <f>IF(OR('Time Off Log'!$A1970="",'Time Off Log'!$B1970=""),"",'Time Off Log'!$B1970&amp;"|"&amp;INT(N('Time Off Log'!$A1970)))</f>
        <v/>
      </c>
      <c r="G1970" t="str">
        <f>IF(F1970="","",IF('Time Off Log'!$C1970="","•",IF(N('Time Off Log'!$D1970)&gt;=IF(Settings!$B$8="Days",1,Settings!$B$9),UPPER(LEFT('Time Off Log'!$C1970,1)),LOWER(LEFT('Time Off Log'!$C1970,1)))))</f>
        <v/>
      </c>
    </row>
    <row r="1971" spans="6:7" x14ac:dyDescent="0.25">
      <c r="F1971" t="str">
        <f>IF(OR('Time Off Log'!$A1971="",'Time Off Log'!$B1971=""),"",'Time Off Log'!$B1971&amp;"|"&amp;INT(N('Time Off Log'!$A1971)))</f>
        <v/>
      </c>
      <c r="G1971" t="str">
        <f>IF(F1971="","",IF('Time Off Log'!$C1971="","•",IF(N('Time Off Log'!$D1971)&gt;=IF(Settings!$B$8="Days",1,Settings!$B$9),UPPER(LEFT('Time Off Log'!$C1971,1)),LOWER(LEFT('Time Off Log'!$C1971,1)))))</f>
        <v/>
      </c>
    </row>
    <row r="1972" spans="6:7" x14ac:dyDescent="0.25">
      <c r="F1972" t="str">
        <f>IF(OR('Time Off Log'!$A1972="",'Time Off Log'!$B1972=""),"",'Time Off Log'!$B1972&amp;"|"&amp;INT(N('Time Off Log'!$A1972)))</f>
        <v/>
      </c>
      <c r="G1972" t="str">
        <f>IF(F1972="","",IF('Time Off Log'!$C1972="","•",IF(N('Time Off Log'!$D1972)&gt;=IF(Settings!$B$8="Days",1,Settings!$B$9),UPPER(LEFT('Time Off Log'!$C1972,1)),LOWER(LEFT('Time Off Log'!$C1972,1)))))</f>
        <v/>
      </c>
    </row>
    <row r="1973" spans="6:7" x14ac:dyDescent="0.25">
      <c r="F1973" t="str">
        <f>IF(OR('Time Off Log'!$A1973="",'Time Off Log'!$B1973=""),"",'Time Off Log'!$B1973&amp;"|"&amp;INT(N('Time Off Log'!$A1973)))</f>
        <v/>
      </c>
      <c r="G1973" t="str">
        <f>IF(F1973="","",IF('Time Off Log'!$C1973="","•",IF(N('Time Off Log'!$D1973)&gt;=IF(Settings!$B$8="Days",1,Settings!$B$9),UPPER(LEFT('Time Off Log'!$C1973,1)),LOWER(LEFT('Time Off Log'!$C1973,1)))))</f>
        <v/>
      </c>
    </row>
    <row r="1974" spans="6:7" x14ac:dyDescent="0.25">
      <c r="F1974" t="str">
        <f>IF(OR('Time Off Log'!$A1974="",'Time Off Log'!$B1974=""),"",'Time Off Log'!$B1974&amp;"|"&amp;INT(N('Time Off Log'!$A1974)))</f>
        <v/>
      </c>
      <c r="G1974" t="str">
        <f>IF(F1974="","",IF('Time Off Log'!$C1974="","•",IF(N('Time Off Log'!$D1974)&gt;=IF(Settings!$B$8="Days",1,Settings!$B$9),UPPER(LEFT('Time Off Log'!$C1974,1)),LOWER(LEFT('Time Off Log'!$C1974,1)))))</f>
        <v/>
      </c>
    </row>
    <row r="1975" spans="6:7" x14ac:dyDescent="0.25">
      <c r="F1975" t="str">
        <f>IF(OR('Time Off Log'!$A1975="",'Time Off Log'!$B1975=""),"",'Time Off Log'!$B1975&amp;"|"&amp;INT(N('Time Off Log'!$A1975)))</f>
        <v/>
      </c>
      <c r="G1975" t="str">
        <f>IF(F1975="","",IF('Time Off Log'!$C1975="","•",IF(N('Time Off Log'!$D1975)&gt;=IF(Settings!$B$8="Days",1,Settings!$B$9),UPPER(LEFT('Time Off Log'!$C1975,1)),LOWER(LEFT('Time Off Log'!$C1975,1)))))</f>
        <v/>
      </c>
    </row>
    <row r="1976" spans="6:7" x14ac:dyDescent="0.25">
      <c r="F1976" t="str">
        <f>IF(OR('Time Off Log'!$A1976="",'Time Off Log'!$B1976=""),"",'Time Off Log'!$B1976&amp;"|"&amp;INT(N('Time Off Log'!$A1976)))</f>
        <v/>
      </c>
      <c r="G1976" t="str">
        <f>IF(F1976="","",IF('Time Off Log'!$C1976="","•",IF(N('Time Off Log'!$D1976)&gt;=IF(Settings!$B$8="Days",1,Settings!$B$9),UPPER(LEFT('Time Off Log'!$C1976,1)),LOWER(LEFT('Time Off Log'!$C1976,1)))))</f>
        <v/>
      </c>
    </row>
    <row r="1977" spans="6:7" x14ac:dyDescent="0.25">
      <c r="F1977" t="str">
        <f>IF(OR('Time Off Log'!$A1977="",'Time Off Log'!$B1977=""),"",'Time Off Log'!$B1977&amp;"|"&amp;INT(N('Time Off Log'!$A1977)))</f>
        <v/>
      </c>
      <c r="G1977" t="str">
        <f>IF(F1977="","",IF('Time Off Log'!$C1977="","•",IF(N('Time Off Log'!$D1977)&gt;=IF(Settings!$B$8="Days",1,Settings!$B$9),UPPER(LEFT('Time Off Log'!$C1977,1)),LOWER(LEFT('Time Off Log'!$C1977,1)))))</f>
        <v/>
      </c>
    </row>
    <row r="1978" spans="6:7" x14ac:dyDescent="0.25">
      <c r="F1978" t="str">
        <f>IF(OR('Time Off Log'!$A1978="",'Time Off Log'!$B1978=""),"",'Time Off Log'!$B1978&amp;"|"&amp;INT(N('Time Off Log'!$A1978)))</f>
        <v/>
      </c>
      <c r="G1978" t="str">
        <f>IF(F1978="","",IF('Time Off Log'!$C1978="","•",IF(N('Time Off Log'!$D1978)&gt;=IF(Settings!$B$8="Days",1,Settings!$B$9),UPPER(LEFT('Time Off Log'!$C1978,1)),LOWER(LEFT('Time Off Log'!$C1978,1)))))</f>
        <v/>
      </c>
    </row>
    <row r="1979" spans="6:7" x14ac:dyDescent="0.25">
      <c r="F1979" t="str">
        <f>IF(OR('Time Off Log'!$A1979="",'Time Off Log'!$B1979=""),"",'Time Off Log'!$B1979&amp;"|"&amp;INT(N('Time Off Log'!$A1979)))</f>
        <v/>
      </c>
      <c r="G1979" t="str">
        <f>IF(F1979="","",IF('Time Off Log'!$C1979="","•",IF(N('Time Off Log'!$D1979)&gt;=IF(Settings!$B$8="Days",1,Settings!$B$9),UPPER(LEFT('Time Off Log'!$C1979,1)),LOWER(LEFT('Time Off Log'!$C1979,1)))))</f>
        <v/>
      </c>
    </row>
    <row r="1980" spans="6:7" x14ac:dyDescent="0.25">
      <c r="F1980" t="str">
        <f>IF(OR('Time Off Log'!$A1980="",'Time Off Log'!$B1980=""),"",'Time Off Log'!$B1980&amp;"|"&amp;INT(N('Time Off Log'!$A1980)))</f>
        <v/>
      </c>
      <c r="G1980" t="str">
        <f>IF(F1980="","",IF('Time Off Log'!$C1980="","•",IF(N('Time Off Log'!$D1980)&gt;=IF(Settings!$B$8="Days",1,Settings!$B$9),UPPER(LEFT('Time Off Log'!$C1980,1)),LOWER(LEFT('Time Off Log'!$C1980,1)))))</f>
        <v/>
      </c>
    </row>
    <row r="1981" spans="6:7" x14ac:dyDescent="0.25">
      <c r="F1981" t="str">
        <f>IF(OR('Time Off Log'!$A1981="",'Time Off Log'!$B1981=""),"",'Time Off Log'!$B1981&amp;"|"&amp;INT(N('Time Off Log'!$A1981)))</f>
        <v/>
      </c>
      <c r="G1981" t="str">
        <f>IF(F1981="","",IF('Time Off Log'!$C1981="","•",IF(N('Time Off Log'!$D1981)&gt;=IF(Settings!$B$8="Days",1,Settings!$B$9),UPPER(LEFT('Time Off Log'!$C1981,1)),LOWER(LEFT('Time Off Log'!$C1981,1)))))</f>
        <v/>
      </c>
    </row>
    <row r="1982" spans="6:7" x14ac:dyDescent="0.25">
      <c r="F1982" t="str">
        <f>IF(OR('Time Off Log'!$A1982="",'Time Off Log'!$B1982=""),"",'Time Off Log'!$B1982&amp;"|"&amp;INT(N('Time Off Log'!$A1982)))</f>
        <v/>
      </c>
      <c r="G1982" t="str">
        <f>IF(F1982="","",IF('Time Off Log'!$C1982="","•",IF(N('Time Off Log'!$D1982)&gt;=IF(Settings!$B$8="Days",1,Settings!$B$9),UPPER(LEFT('Time Off Log'!$C1982,1)),LOWER(LEFT('Time Off Log'!$C1982,1)))))</f>
        <v/>
      </c>
    </row>
    <row r="1983" spans="6:7" x14ac:dyDescent="0.25">
      <c r="F1983" t="str">
        <f>IF(OR('Time Off Log'!$A1983="",'Time Off Log'!$B1983=""),"",'Time Off Log'!$B1983&amp;"|"&amp;INT(N('Time Off Log'!$A1983)))</f>
        <v/>
      </c>
      <c r="G1983" t="str">
        <f>IF(F1983="","",IF('Time Off Log'!$C1983="","•",IF(N('Time Off Log'!$D1983)&gt;=IF(Settings!$B$8="Days",1,Settings!$B$9),UPPER(LEFT('Time Off Log'!$C1983,1)),LOWER(LEFT('Time Off Log'!$C1983,1)))))</f>
        <v/>
      </c>
    </row>
    <row r="1984" spans="6:7" x14ac:dyDescent="0.25">
      <c r="F1984" t="str">
        <f>IF(OR('Time Off Log'!$A1984="",'Time Off Log'!$B1984=""),"",'Time Off Log'!$B1984&amp;"|"&amp;INT(N('Time Off Log'!$A1984)))</f>
        <v/>
      </c>
      <c r="G1984" t="str">
        <f>IF(F1984="","",IF('Time Off Log'!$C1984="","•",IF(N('Time Off Log'!$D1984)&gt;=IF(Settings!$B$8="Days",1,Settings!$B$9),UPPER(LEFT('Time Off Log'!$C1984,1)),LOWER(LEFT('Time Off Log'!$C1984,1)))))</f>
        <v/>
      </c>
    </row>
    <row r="1985" spans="6:7" x14ac:dyDescent="0.25">
      <c r="F1985" t="str">
        <f>IF(OR('Time Off Log'!$A1985="",'Time Off Log'!$B1985=""),"",'Time Off Log'!$B1985&amp;"|"&amp;INT(N('Time Off Log'!$A1985)))</f>
        <v/>
      </c>
      <c r="G1985" t="str">
        <f>IF(F1985="","",IF('Time Off Log'!$C1985="","•",IF(N('Time Off Log'!$D1985)&gt;=IF(Settings!$B$8="Days",1,Settings!$B$9),UPPER(LEFT('Time Off Log'!$C1985,1)),LOWER(LEFT('Time Off Log'!$C1985,1)))))</f>
        <v/>
      </c>
    </row>
    <row r="1986" spans="6:7" x14ac:dyDescent="0.25">
      <c r="F1986" t="str">
        <f>IF(OR('Time Off Log'!$A1986="",'Time Off Log'!$B1986=""),"",'Time Off Log'!$B1986&amp;"|"&amp;INT(N('Time Off Log'!$A1986)))</f>
        <v/>
      </c>
      <c r="G1986" t="str">
        <f>IF(F1986="","",IF('Time Off Log'!$C1986="","•",IF(N('Time Off Log'!$D1986)&gt;=IF(Settings!$B$8="Days",1,Settings!$B$9),UPPER(LEFT('Time Off Log'!$C1986,1)),LOWER(LEFT('Time Off Log'!$C1986,1)))))</f>
        <v/>
      </c>
    </row>
    <row r="1987" spans="6:7" x14ac:dyDescent="0.25">
      <c r="F1987" t="str">
        <f>IF(OR('Time Off Log'!$A1987="",'Time Off Log'!$B1987=""),"",'Time Off Log'!$B1987&amp;"|"&amp;INT(N('Time Off Log'!$A1987)))</f>
        <v/>
      </c>
      <c r="G1987" t="str">
        <f>IF(F1987="","",IF('Time Off Log'!$C1987="","•",IF(N('Time Off Log'!$D1987)&gt;=IF(Settings!$B$8="Days",1,Settings!$B$9),UPPER(LEFT('Time Off Log'!$C1987,1)),LOWER(LEFT('Time Off Log'!$C1987,1)))))</f>
        <v/>
      </c>
    </row>
    <row r="1988" spans="6:7" x14ac:dyDescent="0.25">
      <c r="F1988" t="str">
        <f>IF(OR('Time Off Log'!$A1988="",'Time Off Log'!$B1988=""),"",'Time Off Log'!$B1988&amp;"|"&amp;INT(N('Time Off Log'!$A1988)))</f>
        <v/>
      </c>
      <c r="G1988" t="str">
        <f>IF(F1988="","",IF('Time Off Log'!$C1988="","•",IF(N('Time Off Log'!$D1988)&gt;=IF(Settings!$B$8="Days",1,Settings!$B$9),UPPER(LEFT('Time Off Log'!$C1988,1)),LOWER(LEFT('Time Off Log'!$C1988,1)))))</f>
        <v/>
      </c>
    </row>
    <row r="1989" spans="6:7" x14ac:dyDescent="0.25">
      <c r="F1989" t="str">
        <f>IF(OR('Time Off Log'!$A1989="",'Time Off Log'!$B1989=""),"",'Time Off Log'!$B1989&amp;"|"&amp;INT(N('Time Off Log'!$A1989)))</f>
        <v/>
      </c>
      <c r="G1989" t="str">
        <f>IF(F1989="","",IF('Time Off Log'!$C1989="","•",IF(N('Time Off Log'!$D1989)&gt;=IF(Settings!$B$8="Days",1,Settings!$B$9),UPPER(LEFT('Time Off Log'!$C1989,1)),LOWER(LEFT('Time Off Log'!$C1989,1)))))</f>
        <v/>
      </c>
    </row>
    <row r="1990" spans="6:7" x14ac:dyDescent="0.25">
      <c r="F1990" t="str">
        <f>IF(OR('Time Off Log'!$A1990="",'Time Off Log'!$B1990=""),"",'Time Off Log'!$B1990&amp;"|"&amp;INT(N('Time Off Log'!$A1990)))</f>
        <v/>
      </c>
      <c r="G1990" t="str">
        <f>IF(F1990="","",IF('Time Off Log'!$C1990="","•",IF(N('Time Off Log'!$D1990)&gt;=IF(Settings!$B$8="Days",1,Settings!$B$9),UPPER(LEFT('Time Off Log'!$C1990,1)),LOWER(LEFT('Time Off Log'!$C1990,1)))))</f>
        <v/>
      </c>
    </row>
    <row r="1991" spans="6:7" x14ac:dyDescent="0.25">
      <c r="F1991" t="str">
        <f>IF(OR('Time Off Log'!$A1991="",'Time Off Log'!$B1991=""),"",'Time Off Log'!$B1991&amp;"|"&amp;INT(N('Time Off Log'!$A1991)))</f>
        <v/>
      </c>
      <c r="G1991" t="str">
        <f>IF(F1991="","",IF('Time Off Log'!$C1991="","•",IF(N('Time Off Log'!$D1991)&gt;=IF(Settings!$B$8="Days",1,Settings!$B$9),UPPER(LEFT('Time Off Log'!$C1991,1)),LOWER(LEFT('Time Off Log'!$C1991,1)))))</f>
        <v/>
      </c>
    </row>
    <row r="1992" spans="6:7" x14ac:dyDescent="0.25">
      <c r="F1992" t="str">
        <f>IF(OR('Time Off Log'!$A1992="",'Time Off Log'!$B1992=""),"",'Time Off Log'!$B1992&amp;"|"&amp;INT(N('Time Off Log'!$A1992)))</f>
        <v/>
      </c>
      <c r="G1992" t="str">
        <f>IF(F1992="","",IF('Time Off Log'!$C1992="","•",IF(N('Time Off Log'!$D1992)&gt;=IF(Settings!$B$8="Days",1,Settings!$B$9),UPPER(LEFT('Time Off Log'!$C1992,1)),LOWER(LEFT('Time Off Log'!$C1992,1)))))</f>
        <v/>
      </c>
    </row>
    <row r="1993" spans="6:7" x14ac:dyDescent="0.25">
      <c r="F1993" t="str">
        <f>IF(OR('Time Off Log'!$A1993="",'Time Off Log'!$B1993=""),"",'Time Off Log'!$B1993&amp;"|"&amp;INT(N('Time Off Log'!$A1993)))</f>
        <v/>
      </c>
      <c r="G1993" t="str">
        <f>IF(F1993="","",IF('Time Off Log'!$C1993="","•",IF(N('Time Off Log'!$D1993)&gt;=IF(Settings!$B$8="Days",1,Settings!$B$9),UPPER(LEFT('Time Off Log'!$C1993,1)),LOWER(LEFT('Time Off Log'!$C1993,1)))))</f>
        <v/>
      </c>
    </row>
    <row r="1994" spans="6:7" x14ac:dyDescent="0.25">
      <c r="F1994" t="str">
        <f>IF(OR('Time Off Log'!$A1994="",'Time Off Log'!$B1994=""),"",'Time Off Log'!$B1994&amp;"|"&amp;INT(N('Time Off Log'!$A1994)))</f>
        <v/>
      </c>
      <c r="G1994" t="str">
        <f>IF(F1994="","",IF('Time Off Log'!$C1994="","•",IF(N('Time Off Log'!$D1994)&gt;=IF(Settings!$B$8="Days",1,Settings!$B$9),UPPER(LEFT('Time Off Log'!$C1994,1)),LOWER(LEFT('Time Off Log'!$C1994,1)))))</f>
        <v/>
      </c>
    </row>
    <row r="1995" spans="6:7" x14ac:dyDescent="0.25">
      <c r="F1995" t="str">
        <f>IF(OR('Time Off Log'!$A1995="",'Time Off Log'!$B1995=""),"",'Time Off Log'!$B1995&amp;"|"&amp;INT(N('Time Off Log'!$A1995)))</f>
        <v/>
      </c>
      <c r="G1995" t="str">
        <f>IF(F1995="","",IF('Time Off Log'!$C1995="","•",IF(N('Time Off Log'!$D1995)&gt;=IF(Settings!$B$8="Days",1,Settings!$B$9),UPPER(LEFT('Time Off Log'!$C1995,1)),LOWER(LEFT('Time Off Log'!$C1995,1)))))</f>
        <v/>
      </c>
    </row>
    <row r="1996" spans="6:7" x14ac:dyDescent="0.25">
      <c r="F1996" t="str">
        <f>IF(OR('Time Off Log'!$A1996="",'Time Off Log'!$B1996=""),"",'Time Off Log'!$B1996&amp;"|"&amp;INT(N('Time Off Log'!$A1996)))</f>
        <v/>
      </c>
      <c r="G1996" t="str">
        <f>IF(F1996="","",IF('Time Off Log'!$C1996="","•",IF(N('Time Off Log'!$D1996)&gt;=IF(Settings!$B$8="Days",1,Settings!$B$9),UPPER(LEFT('Time Off Log'!$C1996,1)),LOWER(LEFT('Time Off Log'!$C1996,1)))))</f>
        <v/>
      </c>
    </row>
    <row r="1997" spans="6:7" x14ac:dyDescent="0.25">
      <c r="F1997" t="str">
        <f>IF(OR('Time Off Log'!$A1997="",'Time Off Log'!$B1997=""),"",'Time Off Log'!$B1997&amp;"|"&amp;INT(N('Time Off Log'!$A1997)))</f>
        <v/>
      </c>
      <c r="G1997" t="str">
        <f>IF(F1997="","",IF('Time Off Log'!$C1997="","•",IF(N('Time Off Log'!$D1997)&gt;=IF(Settings!$B$8="Days",1,Settings!$B$9),UPPER(LEFT('Time Off Log'!$C1997,1)),LOWER(LEFT('Time Off Log'!$C1997,1)))))</f>
        <v/>
      </c>
    </row>
    <row r="1998" spans="6:7" x14ac:dyDescent="0.25">
      <c r="F1998" t="str">
        <f>IF(OR('Time Off Log'!$A1998="",'Time Off Log'!$B1998=""),"",'Time Off Log'!$B1998&amp;"|"&amp;INT(N('Time Off Log'!$A1998)))</f>
        <v/>
      </c>
      <c r="G1998" t="str">
        <f>IF(F1998="","",IF('Time Off Log'!$C1998="","•",IF(N('Time Off Log'!$D1998)&gt;=IF(Settings!$B$8="Days",1,Settings!$B$9),UPPER(LEFT('Time Off Log'!$C1998,1)),LOWER(LEFT('Time Off Log'!$C1998,1)))))</f>
        <v/>
      </c>
    </row>
    <row r="1999" spans="6:7" x14ac:dyDescent="0.25">
      <c r="F1999" t="str">
        <f>IF(OR('Time Off Log'!$A1999="",'Time Off Log'!$B1999=""),"",'Time Off Log'!$B1999&amp;"|"&amp;INT(N('Time Off Log'!$A1999)))</f>
        <v/>
      </c>
      <c r="G1999" t="str">
        <f>IF(F1999="","",IF('Time Off Log'!$C1999="","•",IF(N('Time Off Log'!$D1999)&gt;=IF(Settings!$B$8="Days",1,Settings!$B$9),UPPER(LEFT('Time Off Log'!$C1999,1)),LOWER(LEFT('Time Off Log'!$C1999,1)))))</f>
        <v/>
      </c>
    </row>
    <row r="2000" spans="6:7" x14ac:dyDescent="0.25">
      <c r="F2000" t="str">
        <f>IF(OR('Time Off Log'!$A2000="",'Time Off Log'!$B2000=""),"",'Time Off Log'!$B2000&amp;"|"&amp;INT(N('Time Off Log'!$A2000)))</f>
        <v/>
      </c>
      <c r="G2000" t="str">
        <f>IF(F2000="","",IF('Time Off Log'!$C2000="","•",IF(N('Time Off Log'!$D2000)&gt;=IF(Settings!$B$8="Days",1,Settings!$B$9),UPPER(LEFT('Time Off Log'!$C2000,1)),LOWER(LEFT('Time Off Log'!$C2000,1)))))</f>
        <v/>
      </c>
    </row>
    <row r="2001" spans="6:7" x14ac:dyDescent="0.25">
      <c r="F2001" t="str">
        <f>IF(OR('Time Off Log'!$A2001="",'Time Off Log'!$B2001=""),"",'Time Off Log'!$B2001&amp;"|"&amp;INT(N('Time Off Log'!$A2001)))</f>
        <v/>
      </c>
      <c r="G2001" t="str">
        <f>IF(F2001="","",IF('Time Off Log'!$C2001="","•",IF(N('Time Off Log'!$D2001)&gt;=IF(Settings!$B$8="Days",1,Settings!$B$9),UPPER(LEFT('Time Off Log'!$C2001,1)),LOWER(LEFT('Time Off Log'!$C2001,1)))))</f>
        <v/>
      </c>
    </row>
  </sheetData>
  <sheetProtection sheet="1" formatColumns="0" formatRows="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Settings</vt:lpstr>
      <vt:lpstr>Employees</vt:lpstr>
      <vt:lpstr>Time Off Log</vt:lpstr>
      <vt:lpstr>Balances</vt:lpstr>
      <vt:lpstr>Calendar</vt:lpstr>
      <vt:lpstr>Printable</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PTO Fox</dc:creator>
  <dc:title>Free PTO Tracker</dc:title>
  <dc:subject/>
  <dc:description/>
  <cp:keywords/>
  <cp:category/>
  <cp:lastModifiedBy>PTO Fox</cp:lastModifiedBy>
  <dcterms:created xsi:type="dcterms:W3CDTF">2026-10-15T00:00:00Z</dcterms:created>
  <dcterms:modified xsi:type="dcterms:W3CDTF">2026-10-15T00:00:00Z</dcterms:modified>
</cp:coreProperties>
</file>